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3250" windowHeight="13170"/>
  </bookViews>
  <sheets>
    <sheet name="лагерь 2025" sheetId="5" r:id="rId1"/>
  </sheets>
  <definedNames>
    <definedName name="_xlnm.Print_Area" localSheetId="0">'лагерь 2025'!$A$1:$N$224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5" i="5"/>
  <c r="C134"/>
  <c r="D134"/>
  <c r="E134"/>
  <c r="F134"/>
  <c r="G134"/>
  <c r="J134"/>
  <c r="K134"/>
  <c r="L134"/>
  <c r="M134"/>
  <c r="N134"/>
  <c r="N216" l="1"/>
  <c r="M216"/>
  <c r="L216"/>
  <c r="K216"/>
  <c r="H216"/>
  <c r="G216"/>
  <c r="E216"/>
  <c r="D216"/>
  <c r="C216"/>
  <c r="N215"/>
  <c r="M215"/>
  <c r="L215"/>
  <c r="K215"/>
  <c r="J215"/>
  <c r="G215"/>
  <c r="F215"/>
  <c r="E215"/>
  <c r="D215"/>
  <c r="C215"/>
  <c r="N195"/>
  <c r="M195"/>
  <c r="L195"/>
  <c r="K195"/>
  <c r="J195"/>
  <c r="G195"/>
  <c r="F195"/>
  <c r="E195"/>
  <c r="D195"/>
  <c r="C195"/>
  <c r="N173" l="1"/>
  <c r="M173"/>
  <c r="L173"/>
  <c r="K173"/>
  <c r="J173"/>
  <c r="G173"/>
  <c r="F173"/>
  <c r="E173"/>
  <c r="D173"/>
  <c r="C173"/>
  <c r="C166"/>
  <c r="N156"/>
  <c r="M156"/>
  <c r="L156"/>
  <c r="K156"/>
  <c r="J156"/>
  <c r="G156"/>
  <c r="F156"/>
  <c r="E156"/>
  <c r="D156"/>
  <c r="C156"/>
  <c r="C148"/>
  <c r="N108"/>
  <c r="M108"/>
  <c r="L108"/>
  <c r="K108"/>
  <c r="J108"/>
  <c r="G108"/>
  <c r="F108"/>
  <c r="E108"/>
  <c r="D108"/>
  <c r="C108"/>
  <c r="N88" l="1"/>
  <c r="M88"/>
  <c r="L88"/>
  <c r="K88"/>
  <c r="J88"/>
  <c r="J90" s="1"/>
  <c r="G88"/>
  <c r="F88"/>
  <c r="F90" s="1"/>
  <c r="E88"/>
  <c r="D88"/>
  <c r="C88"/>
  <c r="C79"/>
  <c r="N66"/>
  <c r="N68" s="1"/>
  <c r="M66"/>
  <c r="M68" s="1"/>
  <c r="L66"/>
  <c r="L68" s="1"/>
  <c r="K66"/>
  <c r="J66"/>
  <c r="J68" s="1"/>
  <c r="G66"/>
  <c r="G68" s="1"/>
  <c r="F66"/>
  <c r="E66"/>
  <c r="E68" s="1"/>
  <c r="D66"/>
  <c r="D68" s="1"/>
  <c r="C66"/>
  <c r="C68" s="1"/>
  <c r="N50"/>
  <c r="M50"/>
  <c r="L50"/>
  <c r="K50"/>
  <c r="H50"/>
  <c r="H51" s="1"/>
  <c r="G50"/>
  <c r="E50"/>
  <c r="D50"/>
  <c r="C50"/>
  <c r="N27"/>
  <c r="M27"/>
  <c r="M29" s="1"/>
  <c r="L27"/>
  <c r="L29" s="1"/>
  <c r="K27"/>
  <c r="K29" s="1"/>
  <c r="J27"/>
  <c r="J29" s="1"/>
  <c r="G27"/>
  <c r="G29" s="1"/>
  <c r="F27"/>
  <c r="F29" s="1"/>
  <c r="E27"/>
  <c r="E29" s="1"/>
  <c r="D27"/>
  <c r="D29" s="1"/>
  <c r="C27"/>
  <c r="C29" s="1"/>
  <c r="I217"/>
  <c r="H217"/>
  <c r="N217"/>
  <c r="M217"/>
  <c r="L217"/>
  <c r="K217"/>
  <c r="J217"/>
  <c r="G217"/>
  <c r="F217"/>
  <c r="E217"/>
  <c r="D217"/>
  <c r="C217"/>
  <c r="N207"/>
  <c r="M207"/>
  <c r="L207"/>
  <c r="K207"/>
  <c r="J207"/>
  <c r="I207"/>
  <c r="H207"/>
  <c r="G207"/>
  <c r="F207"/>
  <c r="E207"/>
  <c r="D207"/>
  <c r="C207"/>
  <c r="C218" s="1"/>
  <c r="I197"/>
  <c r="H197"/>
  <c r="J197"/>
  <c r="F197"/>
  <c r="I186"/>
  <c r="H186"/>
  <c r="N186"/>
  <c r="M186"/>
  <c r="L186"/>
  <c r="K186"/>
  <c r="J186"/>
  <c r="G186"/>
  <c r="F186"/>
  <c r="E186"/>
  <c r="D186"/>
  <c r="C186"/>
  <c r="I175"/>
  <c r="H175"/>
  <c r="N175"/>
  <c r="M175"/>
  <c r="L175"/>
  <c r="K175"/>
  <c r="J175"/>
  <c r="G175"/>
  <c r="F175"/>
  <c r="E175"/>
  <c r="D175"/>
  <c r="C175"/>
  <c r="C176" s="1"/>
  <c r="N166"/>
  <c r="M166"/>
  <c r="L166"/>
  <c r="K166"/>
  <c r="J166"/>
  <c r="I166"/>
  <c r="H166"/>
  <c r="G166"/>
  <c r="F166"/>
  <c r="F176" s="1"/>
  <c r="E166"/>
  <c r="E176" s="1"/>
  <c r="D166"/>
  <c r="I158"/>
  <c r="H158"/>
  <c r="N158"/>
  <c r="M158"/>
  <c r="L158"/>
  <c r="K158"/>
  <c r="J158"/>
  <c r="G158"/>
  <c r="F158"/>
  <c r="E158"/>
  <c r="D158"/>
  <c r="C158"/>
  <c r="N148"/>
  <c r="M148"/>
  <c r="M159" s="1"/>
  <c r="L148"/>
  <c r="K148"/>
  <c r="J148"/>
  <c r="I148"/>
  <c r="H148"/>
  <c r="G148"/>
  <c r="G159" s="1"/>
  <c r="F148"/>
  <c r="F159" s="1"/>
  <c r="E148"/>
  <c r="D148"/>
  <c r="I136"/>
  <c r="H136"/>
  <c r="N136"/>
  <c r="M136"/>
  <c r="L136"/>
  <c r="K136"/>
  <c r="J136"/>
  <c r="G136"/>
  <c r="F136"/>
  <c r="E136"/>
  <c r="D136"/>
  <c r="C136"/>
  <c r="N125"/>
  <c r="M125"/>
  <c r="L125"/>
  <c r="K125"/>
  <c r="J125"/>
  <c r="I125"/>
  <c r="H125"/>
  <c r="G125"/>
  <c r="F125"/>
  <c r="E125"/>
  <c r="D125"/>
  <c r="I110"/>
  <c r="H110"/>
  <c r="N110"/>
  <c r="M110"/>
  <c r="L110"/>
  <c r="K110"/>
  <c r="J110"/>
  <c r="G110"/>
  <c r="F110"/>
  <c r="E110"/>
  <c r="D110"/>
  <c r="C110"/>
  <c r="N100"/>
  <c r="M100"/>
  <c r="L100"/>
  <c r="K100"/>
  <c r="J100"/>
  <c r="I100"/>
  <c r="H100"/>
  <c r="G100"/>
  <c r="F100"/>
  <c r="F111" s="1"/>
  <c r="E100"/>
  <c r="D100"/>
  <c r="C100"/>
  <c r="I90"/>
  <c r="H90"/>
  <c r="N79"/>
  <c r="M79"/>
  <c r="L79"/>
  <c r="K79"/>
  <c r="J79"/>
  <c r="I79"/>
  <c r="H79"/>
  <c r="G79"/>
  <c r="F79"/>
  <c r="E79"/>
  <c r="D79"/>
  <c r="I68"/>
  <c r="H68"/>
  <c r="K68"/>
  <c r="F68"/>
  <c r="N59"/>
  <c r="M59"/>
  <c r="L59"/>
  <c r="K59"/>
  <c r="J59"/>
  <c r="I59"/>
  <c r="H59"/>
  <c r="G59"/>
  <c r="F59"/>
  <c r="E59"/>
  <c r="D59"/>
  <c r="C59"/>
  <c r="I51"/>
  <c r="N49"/>
  <c r="M49"/>
  <c r="L49"/>
  <c r="K49"/>
  <c r="J49"/>
  <c r="J51" s="1"/>
  <c r="G49"/>
  <c r="F49"/>
  <c r="F51" s="1"/>
  <c r="E49"/>
  <c r="D49"/>
  <c r="C49"/>
  <c r="N41"/>
  <c r="M41"/>
  <c r="L41"/>
  <c r="K41"/>
  <c r="J41"/>
  <c r="I41"/>
  <c r="H41"/>
  <c r="G41"/>
  <c r="F41"/>
  <c r="E41"/>
  <c r="D41"/>
  <c r="C41"/>
  <c r="I29"/>
  <c r="H29"/>
  <c r="N29"/>
  <c r="N18"/>
  <c r="M18"/>
  <c r="L18"/>
  <c r="K18"/>
  <c r="J18"/>
  <c r="I18"/>
  <c r="H18"/>
  <c r="G18"/>
  <c r="F18"/>
  <c r="E18"/>
  <c r="D18"/>
  <c r="C18"/>
  <c r="G137" l="1"/>
  <c r="C111"/>
  <c r="E51"/>
  <c r="E137"/>
  <c r="F218"/>
  <c r="J198"/>
  <c r="N51"/>
  <c r="I176"/>
  <c r="D159"/>
  <c r="I30"/>
  <c r="M176"/>
  <c r="G197"/>
  <c r="G198" s="1"/>
  <c r="K218"/>
  <c r="J218"/>
  <c r="I218"/>
  <c r="K51"/>
  <c r="K52" s="1"/>
  <c r="K137"/>
  <c r="H52"/>
  <c r="H69"/>
  <c r="D197"/>
  <c r="D198" s="1"/>
  <c r="H218"/>
  <c r="N218"/>
  <c r="C30"/>
  <c r="G30"/>
  <c r="K176"/>
  <c r="M197"/>
  <c r="M198" s="1"/>
  <c r="M137"/>
  <c r="M111"/>
  <c r="L111"/>
  <c r="F69"/>
  <c r="E69"/>
  <c r="I69"/>
  <c r="G69"/>
  <c r="N69"/>
  <c r="G51"/>
  <c r="G52" s="1"/>
  <c r="D51"/>
  <c r="D52" s="1"/>
  <c r="L51"/>
  <c r="M51"/>
  <c r="M52" s="1"/>
  <c r="I52"/>
  <c r="C51"/>
  <c r="C52" s="1"/>
  <c r="F52"/>
  <c r="N52"/>
  <c r="D30"/>
  <c r="J30"/>
  <c r="J52"/>
  <c r="D90"/>
  <c r="D91" s="1"/>
  <c r="H111"/>
  <c r="N111"/>
  <c r="H137"/>
  <c r="N137"/>
  <c r="H159"/>
  <c r="H176"/>
  <c r="D69"/>
  <c r="G90"/>
  <c r="G91" s="1"/>
  <c r="C90"/>
  <c r="C91" s="1"/>
  <c r="M69"/>
  <c r="K90"/>
  <c r="K91" s="1"/>
  <c r="J159"/>
  <c r="C197"/>
  <c r="C198" s="1"/>
  <c r="E197"/>
  <c r="E198" s="1"/>
  <c r="L69"/>
  <c r="E90"/>
  <c r="E91" s="1"/>
  <c r="M90"/>
  <c r="M91" s="1"/>
  <c r="I111"/>
  <c r="I137"/>
  <c r="I159"/>
  <c r="I198"/>
  <c r="G176"/>
  <c r="I91"/>
  <c r="G111"/>
  <c r="L90"/>
  <c r="L91" s="1"/>
  <c r="N90"/>
  <c r="N91" s="1"/>
  <c r="K197"/>
  <c r="K198" s="1"/>
  <c r="M30"/>
  <c r="H30"/>
  <c r="L30"/>
  <c r="K30"/>
  <c r="J91"/>
  <c r="E111"/>
  <c r="C137"/>
  <c r="E159"/>
  <c r="F198"/>
  <c r="D111"/>
  <c r="N176"/>
  <c r="N197"/>
  <c r="N198" s="1"/>
  <c r="E218"/>
  <c r="E52"/>
  <c r="C69"/>
  <c r="C159"/>
  <c r="D218"/>
  <c r="F30"/>
  <c r="F91"/>
  <c r="F137"/>
  <c r="H198"/>
  <c r="L197"/>
  <c r="L198" s="1"/>
  <c r="E30"/>
  <c r="D137"/>
  <c r="J137"/>
  <c r="D176"/>
  <c r="G218"/>
  <c r="L137"/>
  <c r="N159"/>
  <c r="L176"/>
  <c r="L159"/>
  <c r="J176"/>
  <c r="M218"/>
  <c r="K159"/>
  <c r="L218"/>
  <c r="K69"/>
  <c r="K111"/>
  <c r="N30"/>
  <c r="L52"/>
  <c r="J69"/>
  <c r="H91"/>
  <c r="J111"/>
  <c r="I219" l="1"/>
  <c r="M219"/>
  <c r="G219"/>
  <c r="J219"/>
  <c r="F219"/>
  <c r="G112"/>
  <c r="I112"/>
  <c r="E112"/>
  <c r="D112"/>
  <c r="F112"/>
  <c r="E219"/>
  <c r="K219"/>
  <c r="H219"/>
  <c r="C219"/>
  <c r="D219"/>
  <c r="M112"/>
  <c r="H112"/>
  <c r="N219"/>
  <c r="L112"/>
  <c r="L219"/>
  <c r="C112"/>
  <c r="J112"/>
  <c r="J220" s="1"/>
  <c r="N112"/>
  <c r="K112"/>
  <c r="I220" l="1"/>
  <c r="M220"/>
  <c r="G220"/>
  <c r="F220"/>
  <c r="H220"/>
  <c r="E220"/>
  <c r="D220"/>
  <c r="K220"/>
  <c r="N220"/>
  <c r="L220"/>
  <c r="C220"/>
</calcChain>
</file>

<file path=xl/sharedStrings.xml><?xml version="1.0" encoding="utf-8"?>
<sst xmlns="http://schemas.openxmlformats.org/spreadsheetml/2006/main" count="386" uniqueCount="92">
  <si>
    <t>Неделя 1</t>
  </si>
  <si>
    <t>Пищевые вещества</t>
  </si>
  <si>
    <t>Витамины (мг)</t>
  </si>
  <si>
    <t>Минеральные вещества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</si>
  <si>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</si>
  <si>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</si>
  <si>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</si>
  <si>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</si>
  <si>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</si>
  <si>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</si>
  <si>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</si>
  <si>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</si>
  <si>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</si>
  <si>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</si>
  <si>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</si>
  <si>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</si>
  <si>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Неделя 2</t>
  </si>
  <si>
    <t>Обед</t>
  </si>
  <si>
    <t>100/25</t>
  </si>
  <si>
    <t xml:space="preserve">СОГЛАСОВАНО:                                                                                  </t>
  </si>
  <si>
    <t xml:space="preserve"> Директор ООО «Фабрика КУХНИ»  </t>
  </si>
  <si>
    <t xml:space="preserve">_________________ (______________________)                                               </t>
  </si>
  <si>
    <t>ДЕНЬ 1</t>
  </si>
  <si>
    <t>НЕДЕЛЯ 1</t>
  </si>
  <si>
    <t>ДЕНЬ 2</t>
  </si>
  <si>
    <t>ДЕНЬ 3</t>
  </si>
  <si>
    <t>Энерг. цен.</t>
  </si>
  <si>
    <t>Масса порц, г</t>
  </si>
  <si>
    <t>ДЕНЬ 5</t>
  </si>
  <si>
    <t>ДЕНЬ 4</t>
  </si>
  <si>
    <t>Итого день1</t>
  </si>
  <si>
    <t>Итого день2</t>
  </si>
  <si>
    <t>Итого день3</t>
  </si>
  <si>
    <t>Итого день4</t>
  </si>
  <si>
    <t>Итого день5</t>
  </si>
  <si>
    <t>Итого за неделю1</t>
  </si>
  <si>
    <t>Хлеб пшеничный</t>
  </si>
  <si>
    <t>Хлеб ржаной</t>
  </si>
  <si>
    <t>Итого за неделю2</t>
  </si>
  <si>
    <t>НЕДЕЛЯ 2</t>
  </si>
  <si>
    <t xml:space="preserve">___________________(В.И. Загайнов)  </t>
  </si>
  <si>
    <t xml:space="preserve"> УТВЕРЖДАЮ:</t>
  </si>
  <si>
    <t>__________________________ 202___ год</t>
  </si>
  <si>
    <t>Примерное десятидневное меню на организацию питания детей в оздоровительных учреждениях с дневным пребыванием при муниципальных бюджетных общеобразовательных организация</t>
  </si>
  <si>
    <t>Огурец в нарезке 54-2з</t>
  </si>
  <si>
    <t>Суп гороховый 54-8с</t>
  </si>
  <si>
    <t>Биточек из курицы 54-23м</t>
  </si>
  <si>
    <t>Картофельное пюре 54-11г</t>
  </si>
  <si>
    <t>Плюшка с сахаром 766</t>
  </si>
  <si>
    <t xml:space="preserve">Итого завтрак </t>
  </si>
  <si>
    <t>Итого обед</t>
  </si>
  <si>
    <t>Икра свекольная 54-15з</t>
  </si>
  <si>
    <t>Рассольник ленинградский 54-3с</t>
  </si>
  <si>
    <t>Котлета из курицы 54-5м</t>
  </si>
  <si>
    <t>Макароны 54-1г</t>
  </si>
  <si>
    <t>Соус красный 54-3с</t>
  </si>
  <si>
    <t>Компот из сухофруктов 54-1хн</t>
  </si>
  <si>
    <t>Наименование и номер блюда по сборнику рецептур</t>
  </si>
  <si>
    <t>Каша пшенная вязкая молочная 54-6к</t>
  </si>
  <si>
    <t xml:space="preserve">Бутерброд с сыром 3 </t>
  </si>
  <si>
    <t>Оладьи с повидлом 733</t>
  </si>
  <si>
    <t>Салат из свежих огурцов 16</t>
  </si>
  <si>
    <t>Борщ с капустой и картофелем 54-2с</t>
  </si>
  <si>
    <t>Плов с курицей 54-12м</t>
  </si>
  <si>
    <t>Булочка 766</t>
  </si>
  <si>
    <t>Салат из белокочанной капусты 54-7з</t>
  </si>
  <si>
    <t>Суп картофельный с макаронными изделями 54-7с</t>
  </si>
  <si>
    <t>Тефтели из курицы с рисом 54-16м</t>
  </si>
  <si>
    <t>Каша гречневая рассыпчатая 54-4г</t>
  </si>
  <si>
    <t>Каша ячневая вязкая молочная 54-21к</t>
  </si>
  <si>
    <t>Салат из свежих помидоров и огурцов 54-5з</t>
  </si>
  <si>
    <t>Рыба жареная 377</t>
  </si>
  <si>
    <t>Булочка домашняя 769</t>
  </si>
  <si>
    <t>Каша манная вязкая 302</t>
  </si>
  <si>
    <t>Суп картофельный с рыбой 54-20с</t>
  </si>
  <si>
    <t>Оладьи из печени по-кунцевски 54-31м</t>
  </si>
  <si>
    <t>Напиток из лимона 699</t>
  </si>
  <si>
    <t>Рис отварной 54-6г</t>
  </si>
  <si>
    <t>Шницель из курицы 54-24м</t>
  </si>
  <si>
    <t>Составлено на основании:</t>
  </si>
  <si>
    <t xml:space="preserve"> - Сборника рецептур блюд и типовых меню для организации питания обучающихся 1—4-х классов в общеобразовательных организациях: Пособие.—М.: Федеральный центр гигиены и эпидемиологии Роспотребнадзора, 2022</t>
  </si>
  <si>
    <t xml:space="preserve"> - Сборника рецептур блюд и кулинарных изделий для предприятий общественного питания при общеобразовательных школах: Министерство экономического развития и торговли Российской Федерации, 2004</t>
  </si>
  <si>
    <t>20/20</t>
  </si>
  <si>
    <t>Ватрушка с повидлом 741</t>
  </si>
  <si>
    <t>Чай с сахаром и лимоном 686</t>
  </si>
  <si>
    <t>Чай с сахаром 685</t>
  </si>
  <si>
    <t xml:space="preserve">Сок в инд.уп. </t>
  </si>
  <si>
    <t>Голубец ленивый 50 54-3м</t>
  </si>
  <si>
    <t>Пирожок с повидлом</t>
  </si>
  <si>
    <t>Щи из свежей капусты 54-13с</t>
  </si>
  <si>
    <t>Каша рисовая молочная жидкая 54-25.1к</t>
  </si>
  <si>
    <t xml:space="preserve">__________________________________________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</si>
</sst>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9" fillId="0" borderId="4" xfId="0" applyFont="1" applyFill="1" applyBorder="1" applyAlignment="1">
      <alignment vertical="center"/>
    </xf>
    <xf numFmtId="0" fontId="19" fillId="0" borderId="1" xfId="0" applyFont="1" applyFill="1" applyBorder="1"/>
    <xf numFmtId="0" fontId="19" fillId="0" borderId="4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/>
    </xf>
    <xf numFmtId="2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0" fillId="0" borderId="0" xfId="0" applyFont="1" applyFill="1" applyBorder="1"/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4"/>
  <sheetViews>
    <sheetView tabSelected="1" zoomScaleNormal="100" workbookViewId="0">
      <selection activeCell="Q9" sqref="Q9"/>
    </sheetView>
  </sheetViews>
  <sheetFormatPr defaultRowHeight="15"/>
  <cols>
    <col min="1" max="1" width="36.5703125" customWidth="1"/>
    <col min="2" max="2" width="5.85546875" customWidth="1"/>
    <col min="3" max="3" width="6" customWidth="1"/>
    <col min="4" max="4" width="7.85546875" customWidth="1"/>
    <col min="5" max="6" width="8.140625" customWidth="1"/>
    <col min="7" max="8" width="6" customWidth="1"/>
    <col min="9" max="9" width="7.28515625" customWidth="1"/>
    <col min="10" max="10" width="5" customWidth="1"/>
    <col min="11" max="11" width="7.7109375" customWidth="1"/>
    <col min="12" max="12" width="8.5703125" customWidth="1"/>
    <col min="13" max="13" width="6.85546875" customWidth="1"/>
    <col min="14" max="14" width="6.28515625" customWidth="1"/>
  </cols>
  <sheetData>
    <row r="1" spans="1:14" ht="15.75">
      <c r="A1" s="26" t="s">
        <v>19</v>
      </c>
      <c r="B1" s="26"/>
      <c r="C1" s="26"/>
      <c r="D1" s="26"/>
      <c r="E1" s="26"/>
      <c r="F1" s="26"/>
      <c r="G1" s="3"/>
      <c r="H1" s="27" t="s">
        <v>41</v>
      </c>
      <c r="I1" s="27"/>
      <c r="J1" s="27"/>
      <c r="K1" s="27"/>
      <c r="L1" s="27"/>
      <c r="M1" s="27"/>
      <c r="N1" s="27"/>
    </row>
    <row r="2" spans="1:14" ht="15.75">
      <c r="A2" s="26" t="s">
        <v>91</v>
      </c>
      <c r="B2" s="26"/>
      <c r="C2" s="26"/>
      <c r="D2" s="26"/>
      <c r="E2" s="26"/>
      <c r="F2" s="26"/>
      <c r="G2" s="3"/>
      <c r="H2" s="27" t="s">
        <v>20</v>
      </c>
      <c r="I2" s="27"/>
      <c r="J2" s="27"/>
      <c r="K2" s="27"/>
      <c r="L2" s="27"/>
      <c r="M2" s="27"/>
      <c r="N2" s="27"/>
    </row>
    <row r="3" spans="1:14" ht="15.75">
      <c r="A3" s="14"/>
      <c r="B3" s="14"/>
      <c r="C3" s="14"/>
      <c r="D3" s="14"/>
      <c r="E3" s="14"/>
      <c r="F3" s="14"/>
      <c r="G3" s="3"/>
      <c r="H3" s="15"/>
      <c r="I3" s="15"/>
      <c r="J3" s="15"/>
      <c r="K3" s="15"/>
      <c r="L3" s="15"/>
      <c r="M3" s="15"/>
      <c r="N3" s="15"/>
    </row>
    <row r="4" spans="1:14" ht="24" customHeight="1">
      <c r="A4" s="26" t="s">
        <v>21</v>
      </c>
      <c r="B4" s="26"/>
      <c r="C4" s="26"/>
      <c r="D4" s="26"/>
      <c r="E4" s="26"/>
      <c r="F4" s="26"/>
      <c r="G4" s="3"/>
      <c r="H4" s="27" t="s">
        <v>40</v>
      </c>
      <c r="I4" s="27"/>
      <c r="J4" s="27"/>
      <c r="K4" s="27"/>
      <c r="L4" s="27"/>
      <c r="M4" s="27"/>
      <c r="N4" s="27"/>
    </row>
    <row r="5" spans="1:14" ht="21.75" customHeight="1">
      <c r="A5" s="2" t="s">
        <v>42</v>
      </c>
      <c r="B5" s="4"/>
      <c r="C5" s="3"/>
      <c r="D5" s="3"/>
      <c r="E5" s="3"/>
      <c r="F5" s="3"/>
      <c r="G5" s="3"/>
      <c r="H5" s="2" t="s">
        <v>42</v>
      </c>
      <c r="I5" s="3"/>
      <c r="J5" s="3"/>
      <c r="K5" s="3"/>
      <c r="L5" s="3"/>
      <c r="M5" s="3"/>
      <c r="N5" s="3"/>
    </row>
    <row r="6" spans="1:14" ht="55.9" customHeight="1">
      <c r="A6" s="29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3.6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1" t="s">
        <v>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3.75" customHeight="1">
      <c r="A9" s="2"/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1" customHeight="1">
      <c r="A10" s="1" t="s">
        <v>23</v>
      </c>
      <c r="B10" s="32" t="s">
        <v>22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ht="14.1" customHeight="1">
      <c r="A11" s="28" t="s">
        <v>57</v>
      </c>
      <c r="B11" s="33" t="s">
        <v>27</v>
      </c>
      <c r="C11" s="28" t="s">
        <v>1</v>
      </c>
      <c r="D11" s="28"/>
      <c r="E11" s="28"/>
      <c r="F11" s="28" t="s">
        <v>26</v>
      </c>
      <c r="G11" s="28" t="s">
        <v>2</v>
      </c>
      <c r="H11" s="28"/>
      <c r="I11" s="28"/>
      <c r="J11" s="28"/>
      <c r="K11" s="28" t="s">
        <v>3</v>
      </c>
      <c r="L11" s="28"/>
      <c r="M11" s="28"/>
      <c r="N11" s="28"/>
    </row>
    <row r="12" spans="1:14" ht="28.15" customHeight="1">
      <c r="A12" s="28"/>
      <c r="B12" s="33"/>
      <c r="C12" s="13" t="s">
        <v>4</v>
      </c>
      <c r="D12" s="13" t="s">
        <v>5</v>
      </c>
      <c r="E12" s="13" t="s">
        <v>6</v>
      </c>
      <c r="F12" s="28"/>
      <c r="G12" s="13" t="s">
        <v>7</v>
      </c>
      <c r="H12" s="13" t="s">
        <v>8</v>
      </c>
      <c r="I12" s="13" t="s">
        <v>9</v>
      </c>
      <c r="J12" s="13" t="s">
        <v>10</v>
      </c>
      <c r="K12" s="13" t="s">
        <v>11</v>
      </c>
      <c r="L12" s="13" t="s">
        <v>12</v>
      </c>
      <c r="M12" s="13" t="s">
        <v>13</v>
      </c>
      <c r="N12" s="13" t="s">
        <v>14</v>
      </c>
    </row>
    <row r="13" spans="1:14" ht="15.95" customHeight="1">
      <c r="A13" s="28" t="s">
        <v>15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5.95" customHeight="1">
      <c r="A14" s="16" t="s">
        <v>58</v>
      </c>
      <c r="B14" s="19">
        <v>200</v>
      </c>
      <c r="C14" s="18">
        <v>8.36</v>
      </c>
      <c r="D14" s="18">
        <v>10.11</v>
      </c>
      <c r="E14" s="18">
        <v>37.659999999999997</v>
      </c>
      <c r="F14" s="18">
        <v>275.06</v>
      </c>
      <c r="G14" s="18">
        <v>0.15</v>
      </c>
      <c r="H14" s="18">
        <v>0.52</v>
      </c>
      <c r="I14" s="18">
        <v>41.69</v>
      </c>
      <c r="J14" s="18"/>
      <c r="K14" s="18">
        <v>127.38</v>
      </c>
      <c r="L14" s="18">
        <v>185.37</v>
      </c>
      <c r="M14" s="18">
        <v>49.2</v>
      </c>
      <c r="N14" s="18">
        <v>1.31</v>
      </c>
    </row>
    <row r="15" spans="1:14" ht="15.95" customHeight="1">
      <c r="A15" s="16" t="s">
        <v>59</v>
      </c>
      <c r="B15" s="17" t="s">
        <v>82</v>
      </c>
      <c r="C15" s="18">
        <v>6.1719999999999997</v>
      </c>
      <c r="D15" s="18">
        <v>6.02</v>
      </c>
      <c r="E15" s="18">
        <v>9.84</v>
      </c>
      <c r="F15" s="18">
        <v>118.2</v>
      </c>
      <c r="G15" s="18">
        <v>0.04</v>
      </c>
      <c r="H15" s="18">
        <v>0.14000000000000001</v>
      </c>
      <c r="I15" s="18">
        <v>51.93</v>
      </c>
      <c r="J15" s="18">
        <v>0.24</v>
      </c>
      <c r="K15" s="18">
        <v>179.76</v>
      </c>
      <c r="L15" s="18">
        <v>112.66</v>
      </c>
      <c r="M15" s="18">
        <v>9.86</v>
      </c>
      <c r="N15" s="18">
        <v>0.45</v>
      </c>
    </row>
    <row r="16" spans="1:14" ht="15.95" customHeight="1">
      <c r="A16" s="16" t="s">
        <v>85</v>
      </c>
      <c r="B16" s="20">
        <v>200</v>
      </c>
      <c r="C16" s="18">
        <v>0.2</v>
      </c>
      <c r="D16" s="18"/>
      <c r="E16" s="18">
        <v>13.81</v>
      </c>
      <c r="F16" s="18">
        <v>56.04</v>
      </c>
      <c r="G16" s="18"/>
      <c r="H16" s="18">
        <v>0.04</v>
      </c>
      <c r="I16" s="18">
        <v>0.3</v>
      </c>
      <c r="J16" s="18"/>
      <c r="K16" s="18">
        <v>4.8949999999999996</v>
      </c>
      <c r="L16" s="18">
        <v>7.2</v>
      </c>
      <c r="M16" s="18">
        <v>3.8</v>
      </c>
      <c r="N16" s="18">
        <v>0.755</v>
      </c>
    </row>
    <row r="17" spans="1:14" ht="15.95" customHeight="1">
      <c r="A17" s="16" t="s">
        <v>36</v>
      </c>
      <c r="B17" s="20">
        <v>20</v>
      </c>
      <c r="C17" s="21">
        <v>1.52</v>
      </c>
      <c r="D17" s="21">
        <v>0.16</v>
      </c>
      <c r="E17" s="21">
        <v>9.84</v>
      </c>
      <c r="F17" s="21">
        <v>47.2</v>
      </c>
      <c r="G17" s="21">
        <v>2.4E-2</v>
      </c>
      <c r="H17" s="21"/>
      <c r="I17" s="21"/>
      <c r="J17" s="21">
        <v>0.24</v>
      </c>
      <c r="K17" s="21">
        <v>4</v>
      </c>
      <c r="L17" s="21">
        <v>12.8</v>
      </c>
      <c r="M17" s="21">
        <v>2.8</v>
      </c>
      <c r="N17" s="21">
        <v>0.24</v>
      </c>
    </row>
    <row r="18" spans="1:14" ht="15.95" customHeight="1">
      <c r="A18" s="16" t="s">
        <v>49</v>
      </c>
      <c r="B18" s="34"/>
      <c r="C18" s="35">
        <f>SUM(C14:C17)</f>
        <v>16.251999999999999</v>
      </c>
      <c r="D18" s="35">
        <f t="shared" ref="D18:H18" si="0">SUM(D14:D17)</f>
        <v>16.29</v>
      </c>
      <c r="E18" s="35">
        <f t="shared" si="0"/>
        <v>71.150000000000006</v>
      </c>
      <c r="F18" s="35">
        <f t="shared" si="0"/>
        <v>496.5</v>
      </c>
      <c r="G18" s="35">
        <f t="shared" si="0"/>
        <v>0.214</v>
      </c>
      <c r="H18" s="35">
        <f t="shared" si="0"/>
        <v>0.70000000000000007</v>
      </c>
      <c r="I18" s="35">
        <f>SUM(I14:I17)</f>
        <v>93.92</v>
      </c>
      <c r="J18" s="35">
        <f t="shared" ref="J18:N18" si="1">SUM(J14:J17)</f>
        <v>0.48</v>
      </c>
      <c r="K18" s="35">
        <f t="shared" si="1"/>
        <v>316.03499999999997</v>
      </c>
      <c r="L18" s="35">
        <f t="shared" si="1"/>
        <v>318.02999999999997</v>
      </c>
      <c r="M18" s="35">
        <f t="shared" si="1"/>
        <v>65.66</v>
      </c>
      <c r="N18" s="35">
        <f t="shared" si="1"/>
        <v>2.7549999999999999</v>
      </c>
    </row>
    <row r="19" spans="1:14" ht="15.95" customHeight="1">
      <c r="A19" s="36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5.95" customHeight="1">
      <c r="A20" s="5" t="s">
        <v>44</v>
      </c>
      <c r="B20" s="25">
        <v>60</v>
      </c>
      <c r="C20" s="21">
        <v>1.2</v>
      </c>
      <c r="D20" s="21">
        <v>3.8</v>
      </c>
      <c r="E20" s="21">
        <v>6.5</v>
      </c>
      <c r="F20" s="21">
        <v>66</v>
      </c>
      <c r="G20" s="21">
        <v>0.01</v>
      </c>
      <c r="H20" s="21">
        <v>8.3000000000000007</v>
      </c>
      <c r="I20" s="21"/>
      <c r="J20" s="21"/>
      <c r="K20" s="21">
        <v>0.6</v>
      </c>
      <c r="L20" s="21"/>
      <c r="M20" s="21"/>
      <c r="N20" s="21">
        <v>44.5</v>
      </c>
    </row>
    <row r="21" spans="1:14" ht="15.95" customHeight="1">
      <c r="A21" s="6" t="s">
        <v>45</v>
      </c>
      <c r="B21" s="25">
        <v>200</v>
      </c>
      <c r="C21" s="21">
        <v>3.8140000000000001</v>
      </c>
      <c r="D21" s="21">
        <v>3.82</v>
      </c>
      <c r="E21" s="21">
        <v>14.278</v>
      </c>
      <c r="F21" s="21">
        <v>106.748</v>
      </c>
      <c r="G21" s="21">
        <v>0.14599999999999999</v>
      </c>
      <c r="H21" s="21">
        <v>3.302</v>
      </c>
      <c r="I21" s="21">
        <v>79.841999999999999</v>
      </c>
      <c r="J21" s="21"/>
      <c r="K21" s="21">
        <v>78.837999999999994</v>
      </c>
      <c r="L21" s="21">
        <v>83.62</v>
      </c>
      <c r="M21" s="21">
        <v>29.92</v>
      </c>
      <c r="N21" s="21">
        <v>2.1739999999999999</v>
      </c>
    </row>
    <row r="22" spans="1:14" ht="15.95" customHeight="1">
      <c r="A22" s="9" t="s">
        <v>46</v>
      </c>
      <c r="B22" s="20">
        <v>50</v>
      </c>
      <c r="C22" s="21">
        <v>8.6129999999999995</v>
      </c>
      <c r="D22" s="21">
        <v>2.069</v>
      </c>
      <c r="E22" s="21">
        <v>6.9219999999999997</v>
      </c>
      <c r="F22" s="21">
        <v>80.760999999999996</v>
      </c>
      <c r="G22" s="21">
        <v>4.3999999999999997E-2</v>
      </c>
      <c r="H22" s="21">
        <v>0.26700000000000002</v>
      </c>
      <c r="I22" s="21">
        <v>2.927</v>
      </c>
      <c r="J22" s="21"/>
      <c r="K22" s="21">
        <v>14.548</v>
      </c>
      <c r="L22" s="21">
        <v>65.751000000000005</v>
      </c>
      <c r="M22" s="21">
        <v>28.975000000000001</v>
      </c>
      <c r="N22" s="21">
        <v>0.66300000000000003</v>
      </c>
    </row>
    <row r="23" spans="1:14" ht="15.95" customHeight="1">
      <c r="A23" s="37" t="s">
        <v>77</v>
      </c>
      <c r="B23" s="20">
        <v>150</v>
      </c>
      <c r="C23" s="21">
        <v>3.7</v>
      </c>
      <c r="D23" s="21">
        <v>4.8</v>
      </c>
      <c r="E23" s="21">
        <v>36.5</v>
      </c>
      <c r="F23" s="21">
        <v>203.5</v>
      </c>
      <c r="G23" s="21">
        <v>0.03</v>
      </c>
      <c r="H23" s="21"/>
      <c r="I23" s="21">
        <v>18.399999999999999</v>
      </c>
      <c r="J23" s="21">
        <v>1.24</v>
      </c>
      <c r="K23" s="21">
        <v>6.9</v>
      </c>
      <c r="L23" s="21">
        <v>73</v>
      </c>
      <c r="M23" s="21">
        <v>24</v>
      </c>
      <c r="N23" s="21">
        <v>0.49</v>
      </c>
    </row>
    <row r="24" spans="1:14" ht="15.95" customHeight="1">
      <c r="A24" s="9" t="s">
        <v>55</v>
      </c>
      <c r="B24" s="20">
        <v>50</v>
      </c>
      <c r="C24" s="21">
        <v>0.67300000000000004</v>
      </c>
      <c r="D24" s="21">
        <v>0.97299999999999998</v>
      </c>
      <c r="E24" s="21">
        <v>4.1340000000000003</v>
      </c>
      <c r="F24" s="21">
        <v>27.99</v>
      </c>
      <c r="G24" s="21">
        <v>0.01</v>
      </c>
      <c r="H24" s="21">
        <v>1.1100000000000001</v>
      </c>
      <c r="I24" s="21">
        <v>54.569000000000003</v>
      </c>
      <c r="J24" s="21"/>
      <c r="K24" s="21">
        <v>4.2370000000000001</v>
      </c>
      <c r="L24" s="21">
        <v>10.909000000000001</v>
      </c>
      <c r="M24" s="21">
        <v>5.718</v>
      </c>
      <c r="N24" s="21">
        <v>0.253</v>
      </c>
    </row>
    <row r="25" spans="1:14" ht="15.95" customHeight="1">
      <c r="A25" s="16" t="s">
        <v>85</v>
      </c>
      <c r="B25" s="20">
        <v>200</v>
      </c>
      <c r="C25" s="18">
        <v>0.2</v>
      </c>
      <c r="D25" s="18"/>
      <c r="E25" s="18">
        <v>13.81</v>
      </c>
      <c r="F25" s="18">
        <v>56.04</v>
      </c>
      <c r="G25" s="18"/>
      <c r="H25" s="18">
        <v>0.04</v>
      </c>
      <c r="I25" s="18">
        <v>0.3</v>
      </c>
      <c r="J25" s="18"/>
      <c r="K25" s="18">
        <v>4.8949999999999996</v>
      </c>
      <c r="L25" s="18">
        <v>7.2</v>
      </c>
      <c r="M25" s="18">
        <v>3.8</v>
      </c>
      <c r="N25" s="18">
        <v>0.755</v>
      </c>
    </row>
    <row r="26" spans="1:14" ht="15.95" customHeight="1">
      <c r="A26" s="16" t="s">
        <v>36</v>
      </c>
      <c r="B26" s="20">
        <v>20</v>
      </c>
      <c r="C26" s="21">
        <v>1.52</v>
      </c>
      <c r="D26" s="21">
        <v>0.16</v>
      </c>
      <c r="E26" s="21">
        <v>9.84</v>
      </c>
      <c r="F26" s="21">
        <v>47.2</v>
      </c>
      <c r="G26" s="21">
        <v>2.4E-2</v>
      </c>
      <c r="H26" s="21"/>
      <c r="I26" s="21"/>
      <c r="J26" s="21">
        <v>0.24</v>
      </c>
      <c r="K26" s="21">
        <v>4</v>
      </c>
      <c r="L26" s="21">
        <v>12.8</v>
      </c>
      <c r="M26" s="21">
        <v>2.8</v>
      </c>
      <c r="N26" s="21">
        <v>0.24</v>
      </c>
    </row>
    <row r="27" spans="1:14" ht="15.95" customHeight="1">
      <c r="A27" s="6" t="s">
        <v>37</v>
      </c>
      <c r="B27" s="24">
        <v>40</v>
      </c>
      <c r="C27" s="21">
        <f>1.2*2</f>
        <v>2.4</v>
      </c>
      <c r="D27" s="21">
        <f>0.3*2</f>
        <v>0.6</v>
      </c>
      <c r="E27" s="21">
        <f>8*2</f>
        <v>16</v>
      </c>
      <c r="F27" s="21">
        <f>45*2</f>
        <v>90</v>
      </c>
      <c r="G27" s="21">
        <f>0.01*2</f>
        <v>0.02</v>
      </c>
      <c r="H27" s="21"/>
      <c r="I27" s="21"/>
      <c r="J27" s="21">
        <f>0.15*2</f>
        <v>0.3</v>
      </c>
      <c r="K27" s="21">
        <f>3*2</f>
        <v>6</v>
      </c>
      <c r="L27" s="21">
        <f>14*2</f>
        <v>28</v>
      </c>
      <c r="M27" s="21">
        <f>7*2</f>
        <v>14</v>
      </c>
      <c r="N27" s="21">
        <f>0.6*2</f>
        <v>1.2</v>
      </c>
    </row>
    <row r="28" spans="1:14" ht="15.95" customHeight="1">
      <c r="A28" s="9" t="s">
        <v>48</v>
      </c>
      <c r="B28" s="24">
        <v>50</v>
      </c>
      <c r="C28" s="21">
        <v>4</v>
      </c>
      <c r="D28" s="21">
        <v>3</v>
      </c>
      <c r="E28" s="21">
        <v>23</v>
      </c>
      <c r="F28" s="21">
        <v>140.4</v>
      </c>
      <c r="G28" s="21">
        <v>0.1</v>
      </c>
      <c r="H28" s="21"/>
      <c r="I28" s="21">
        <v>11.8</v>
      </c>
      <c r="J28" s="21">
        <v>0.6</v>
      </c>
      <c r="K28" s="21">
        <v>12</v>
      </c>
      <c r="L28" s="21">
        <v>40.4</v>
      </c>
      <c r="M28" s="21">
        <v>15</v>
      </c>
      <c r="N28" s="21">
        <v>1</v>
      </c>
    </row>
    <row r="29" spans="1:14" ht="15.95" customHeight="1">
      <c r="A29" s="16" t="s">
        <v>50</v>
      </c>
      <c r="B29" s="21"/>
      <c r="C29" s="38">
        <f>SUM(C20:C28)</f>
        <v>26.119999999999997</v>
      </c>
      <c r="D29" s="38">
        <f t="shared" ref="D29:N29" si="2">SUM(D20:D28)</f>
        <v>19.222000000000001</v>
      </c>
      <c r="E29" s="38">
        <f t="shared" si="2"/>
        <v>130.98400000000001</v>
      </c>
      <c r="F29" s="38">
        <f t="shared" si="2"/>
        <v>818.63900000000001</v>
      </c>
      <c r="G29" s="38">
        <f t="shared" si="2"/>
        <v>0.38400000000000001</v>
      </c>
      <c r="H29" s="38">
        <f t="shared" si="2"/>
        <v>13.018999999999998</v>
      </c>
      <c r="I29" s="38">
        <f t="shared" si="2"/>
        <v>167.83800000000002</v>
      </c>
      <c r="J29" s="38">
        <f t="shared" si="2"/>
        <v>2.38</v>
      </c>
      <c r="K29" s="38">
        <f t="shared" si="2"/>
        <v>132.01799999999997</v>
      </c>
      <c r="L29" s="38">
        <f t="shared" si="2"/>
        <v>321.67999999999995</v>
      </c>
      <c r="M29" s="38">
        <f t="shared" si="2"/>
        <v>124.21300000000001</v>
      </c>
      <c r="N29" s="38">
        <f t="shared" si="2"/>
        <v>51.275000000000006</v>
      </c>
    </row>
    <row r="30" spans="1:14" ht="15.95" customHeight="1">
      <c r="A30" s="39" t="s">
        <v>30</v>
      </c>
      <c r="B30" s="20"/>
      <c r="C30" s="38">
        <f>C18+C29</f>
        <v>42.372</v>
      </c>
      <c r="D30" s="38">
        <f t="shared" ref="D30" si="3">D18+D29</f>
        <v>35.512</v>
      </c>
      <c r="E30" s="38">
        <f>E18+E29</f>
        <v>202.13400000000001</v>
      </c>
      <c r="F30" s="38">
        <f t="shared" ref="F30:N30" si="4">F18+F29</f>
        <v>1315.1390000000001</v>
      </c>
      <c r="G30" s="38">
        <f t="shared" si="4"/>
        <v>0.59799999999999998</v>
      </c>
      <c r="H30" s="38">
        <f t="shared" si="4"/>
        <v>13.718999999999998</v>
      </c>
      <c r="I30" s="38">
        <f t="shared" si="4"/>
        <v>261.75800000000004</v>
      </c>
      <c r="J30" s="38">
        <f t="shared" si="4"/>
        <v>2.86</v>
      </c>
      <c r="K30" s="38">
        <f t="shared" si="4"/>
        <v>448.05299999999994</v>
      </c>
      <c r="L30" s="38">
        <f t="shared" si="4"/>
        <v>639.70999999999992</v>
      </c>
      <c r="M30" s="38">
        <f t="shared" si="4"/>
        <v>189.87299999999999</v>
      </c>
      <c r="N30" s="38">
        <f t="shared" si="4"/>
        <v>54.030000000000008</v>
      </c>
    </row>
    <row r="31" spans="1:14" ht="15.95" customHeight="1">
      <c r="A31" s="40" t="s">
        <v>23</v>
      </c>
      <c r="B31" s="41" t="s">
        <v>24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4" ht="15" customHeight="1">
      <c r="A32" s="36" t="s">
        <v>57</v>
      </c>
      <c r="B32" s="42" t="s">
        <v>27</v>
      </c>
      <c r="C32" s="36" t="s">
        <v>1</v>
      </c>
      <c r="D32" s="36"/>
      <c r="E32" s="36"/>
      <c r="F32" s="36" t="s">
        <v>26</v>
      </c>
      <c r="G32" s="36" t="s">
        <v>2</v>
      </c>
      <c r="H32" s="36"/>
      <c r="I32" s="36"/>
      <c r="J32" s="36"/>
      <c r="K32" s="36" t="s">
        <v>3</v>
      </c>
      <c r="L32" s="36"/>
      <c r="M32" s="36"/>
      <c r="N32" s="36"/>
    </row>
    <row r="33" spans="1:14" ht="28.15" customHeight="1">
      <c r="A33" s="36"/>
      <c r="B33" s="42"/>
      <c r="C33" s="43" t="s">
        <v>4</v>
      </c>
      <c r="D33" s="43" t="s">
        <v>5</v>
      </c>
      <c r="E33" s="43" t="s">
        <v>6</v>
      </c>
      <c r="F33" s="36"/>
      <c r="G33" s="43" t="s">
        <v>7</v>
      </c>
      <c r="H33" s="43" t="s">
        <v>8</v>
      </c>
      <c r="I33" s="43" t="s">
        <v>9</v>
      </c>
      <c r="J33" s="43" t="s">
        <v>10</v>
      </c>
      <c r="K33" s="43" t="s">
        <v>11</v>
      </c>
      <c r="L33" s="43" t="s">
        <v>12</v>
      </c>
      <c r="M33" s="43" t="s">
        <v>13</v>
      </c>
      <c r="N33" s="43" t="s">
        <v>14</v>
      </c>
    </row>
    <row r="34" spans="1:14" ht="15.95" customHeight="1">
      <c r="A34" s="36" t="s">
        <v>15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ht="15.95" customHeight="1">
      <c r="A35" s="7" t="s">
        <v>53</v>
      </c>
      <c r="B35" s="22">
        <v>50</v>
      </c>
      <c r="C35" s="21">
        <v>8.6129999999999995</v>
      </c>
      <c r="D35" s="21">
        <v>2.069</v>
      </c>
      <c r="E35" s="21">
        <v>6.9219999999999997</v>
      </c>
      <c r="F35" s="21">
        <v>80.760000000000005</v>
      </c>
      <c r="G35" s="21">
        <v>4.3999999999999997E-2</v>
      </c>
      <c r="H35" s="21">
        <v>0.26700000000000002</v>
      </c>
      <c r="I35" s="21">
        <v>2.927</v>
      </c>
      <c r="J35" s="21"/>
      <c r="K35" s="21">
        <v>14.548</v>
      </c>
      <c r="L35" s="21">
        <v>65.751000000000005</v>
      </c>
      <c r="M35" s="21">
        <v>28.975000000000001</v>
      </c>
      <c r="N35" s="21">
        <v>0.66300000000000003</v>
      </c>
    </row>
    <row r="36" spans="1:14" ht="15.95" customHeight="1">
      <c r="A36" s="8" t="s">
        <v>68</v>
      </c>
      <c r="B36" s="20">
        <v>150</v>
      </c>
      <c r="C36" s="21">
        <v>8.31</v>
      </c>
      <c r="D36" s="21">
        <v>6.3</v>
      </c>
      <c r="E36" s="21">
        <v>35.979999999999997</v>
      </c>
      <c r="F36" s="21">
        <v>233.87</v>
      </c>
      <c r="G36" s="21">
        <v>0.21</v>
      </c>
      <c r="H36" s="21"/>
      <c r="I36" s="21">
        <v>19.23</v>
      </c>
      <c r="J36" s="21"/>
      <c r="K36" s="21">
        <v>15</v>
      </c>
      <c r="L36" s="21">
        <v>181.14</v>
      </c>
      <c r="M36" s="21">
        <v>120.09</v>
      </c>
      <c r="N36" s="21">
        <v>4.03</v>
      </c>
    </row>
    <row r="37" spans="1:14" ht="15.95" customHeight="1">
      <c r="A37" s="9" t="s">
        <v>55</v>
      </c>
      <c r="B37" s="20">
        <v>50</v>
      </c>
      <c r="C37" s="21">
        <v>0.67300000000000004</v>
      </c>
      <c r="D37" s="21">
        <v>0.97299999999999998</v>
      </c>
      <c r="E37" s="21">
        <v>4.1340000000000003</v>
      </c>
      <c r="F37" s="21">
        <v>27.99</v>
      </c>
      <c r="G37" s="21">
        <v>0.01</v>
      </c>
      <c r="H37" s="21">
        <v>1.1100000000000001</v>
      </c>
      <c r="I37" s="21">
        <v>54.569000000000003</v>
      </c>
      <c r="J37" s="21"/>
      <c r="K37" s="21">
        <v>4.2370000000000001</v>
      </c>
      <c r="L37" s="21">
        <v>10.909000000000001</v>
      </c>
      <c r="M37" s="21">
        <v>5.718</v>
      </c>
      <c r="N37" s="21">
        <v>0.253</v>
      </c>
    </row>
    <row r="38" spans="1:14" ht="15.95" customHeight="1">
      <c r="A38" s="16" t="s">
        <v>85</v>
      </c>
      <c r="B38" s="20">
        <v>200</v>
      </c>
      <c r="C38" s="18">
        <v>0.2</v>
      </c>
      <c r="D38" s="18"/>
      <c r="E38" s="18">
        <v>13.81</v>
      </c>
      <c r="F38" s="18">
        <v>56.04</v>
      </c>
      <c r="G38" s="18"/>
      <c r="H38" s="18">
        <v>0.04</v>
      </c>
      <c r="I38" s="18">
        <v>0.3</v>
      </c>
      <c r="J38" s="18"/>
      <c r="K38" s="18">
        <v>4.8949999999999996</v>
      </c>
      <c r="L38" s="18">
        <v>7.2</v>
      </c>
      <c r="M38" s="18">
        <v>3.8</v>
      </c>
      <c r="N38" s="18">
        <v>0.755</v>
      </c>
    </row>
    <row r="39" spans="1:14" ht="15.95" customHeight="1">
      <c r="A39" s="44" t="s">
        <v>36</v>
      </c>
      <c r="B39" s="20">
        <v>20</v>
      </c>
      <c r="C39" s="21">
        <v>1.52</v>
      </c>
      <c r="D39" s="21">
        <v>0.16</v>
      </c>
      <c r="E39" s="21">
        <v>9.84</v>
      </c>
      <c r="F39" s="21">
        <v>47.2</v>
      </c>
      <c r="G39" s="21">
        <v>2.4E-2</v>
      </c>
      <c r="H39" s="21"/>
      <c r="I39" s="21"/>
      <c r="J39" s="21">
        <v>0.24</v>
      </c>
      <c r="K39" s="21">
        <v>4</v>
      </c>
      <c r="L39" s="21">
        <v>12.8</v>
      </c>
      <c r="M39" s="21">
        <v>2.8</v>
      </c>
      <c r="N39" s="21">
        <v>0.24</v>
      </c>
    </row>
    <row r="40" spans="1:14" ht="15.95" customHeight="1">
      <c r="A40" s="44" t="s">
        <v>37</v>
      </c>
      <c r="B40" s="25">
        <v>20</v>
      </c>
      <c r="C40" s="21">
        <v>1.2</v>
      </c>
      <c r="D40" s="21">
        <v>0.3</v>
      </c>
      <c r="E40" s="21">
        <v>8</v>
      </c>
      <c r="F40" s="21">
        <v>45</v>
      </c>
      <c r="G40" s="21">
        <v>0.01</v>
      </c>
      <c r="H40" s="21"/>
      <c r="I40" s="21"/>
      <c r="J40" s="21">
        <v>0.15</v>
      </c>
      <c r="K40" s="21">
        <v>3</v>
      </c>
      <c r="L40" s="21">
        <v>14</v>
      </c>
      <c r="M40" s="21">
        <v>7</v>
      </c>
      <c r="N40" s="21">
        <v>0.6</v>
      </c>
    </row>
    <row r="41" spans="1:14" ht="15.95" customHeight="1">
      <c r="A41" s="16" t="s">
        <v>49</v>
      </c>
      <c r="B41" s="34"/>
      <c r="C41" s="35">
        <f t="shared" ref="C41:N41" si="5">SUM(C35:C40)</f>
        <v>20.516000000000002</v>
      </c>
      <c r="D41" s="35">
        <f t="shared" si="5"/>
        <v>9.8020000000000014</v>
      </c>
      <c r="E41" s="35">
        <f t="shared" si="5"/>
        <v>78.685999999999993</v>
      </c>
      <c r="F41" s="35">
        <f t="shared" si="5"/>
        <v>490.86</v>
      </c>
      <c r="G41" s="35">
        <f t="shared" si="5"/>
        <v>0.29800000000000004</v>
      </c>
      <c r="H41" s="35">
        <f t="shared" si="5"/>
        <v>1.4170000000000003</v>
      </c>
      <c r="I41" s="35">
        <f t="shared" si="5"/>
        <v>77.025999999999996</v>
      </c>
      <c r="J41" s="35">
        <f t="shared" si="5"/>
        <v>0.39</v>
      </c>
      <c r="K41" s="35">
        <f t="shared" si="5"/>
        <v>45.680000000000007</v>
      </c>
      <c r="L41" s="35">
        <f t="shared" si="5"/>
        <v>291.8</v>
      </c>
      <c r="M41" s="35">
        <f t="shared" si="5"/>
        <v>168.38300000000001</v>
      </c>
      <c r="N41" s="35">
        <f t="shared" si="5"/>
        <v>6.5410000000000004</v>
      </c>
    </row>
    <row r="42" spans="1:14" ht="15.95" customHeight="1">
      <c r="A42" s="36" t="s">
        <v>17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4" ht="15.95" customHeight="1">
      <c r="A43" s="45" t="s">
        <v>65</v>
      </c>
      <c r="B43" s="20">
        <v>60</v>
      </c>
      <c r="C43" s="21">
        <v>1.6</v>
      </c>
      <c r="D43" s="21">
        <v>6.1</v>
      </c>
      <c r="E43" s="21">
        <v>6.2</v>
      </c>
      <c r="F43" s="21">
        <v>85.7</v>
      </c>
      <c r="G43" s="21">
        <v>0.02</v>
      </c>
      <c r="H43" s="21">
        <v>34.799999999999997</v>
      </c>
      <c r="I43" s="21">
        <v>122</v>
      </c>
      <c r="J43" s="21"/>
      <c r="K43" s="21">
        <v>40</v>
      </c>
      <c r="L43" s="21">
        <v>30</v>
      </c>
      <c r="M43" s="21">
        <v>15</v>
      </c>
      <c r="N43" s="21">
        <v>0.56000000000000005</v>
      </c>
    </row>
    <row r="44" spans="1:14" ht="15.95" customHeight="1">
      <c r="A44" s="8" t="s">
        <v>66</v>
      </c>
      <c r="B44" s="20">
        <v>200</v>
      </c>
      <c r="C44" s="21">
        <v>1.88</v>
      </c>
      <c r="D44" s="21">
        <v>1.87</v>
      </c>
      <c r="E44" s="21">
        <v>14.964</v>
      </c>
      <c r="F44" s="21">
        <v>84.206000000000003</v>
      </c>
      <c r="G44" s="21">
        <v>8.7999999999999995E-2</v>
      </c>
      <c r="H44" s="21">
        <v>4.8760000000000003</v>
      </c>
      <c r="I44" s="21">
        <v>77.884</v>
      </c>
      <c r="J44" s="21"/>
      <c r="K44" s="21">
        <v>11.103999999999999</v>
      </c>
      <c r="L44" s="21">
        <v>42.521999999999998</v>
      </c>
      <c r="M44" s="21">
        <v>15.66</v>
      </c>
      <c r="N44" s="21">
        <v>0.68899999999999995</v>
      </c>
    </row>
    <row r="45" spans="1:14" ht="15.95" customHeight="1">
      <c r="A45" s="8" t="s">
        <v>75</v>
      </c>
      <c r="B45" s="23">
        <v>50</v>
      </c>
      <c r="C45" s="21">
        <v>2.0830000000000002</v>
      </c>
      <c r="D45" s="21">
        <v>4.3550000000000004</v>
      </c>
      <c r="E45" s="21">
        <v>5.9829999999999997</v>
      </c>
      <c r="F45" s="21">
        <v>71.456999999999994</v>
      </c>
      <c r="G45" s="21">
        <v>8.9999999999999993E-3</v>
      </c>
      <c r="H45" s="21">
        <v>0.11</v>
      </c>
      <c r="I45" s="21">
        <v>93.846999999999994</v>
      </c>
      <c r="J45" s="21"/>
      <c r="K45" s="21">
        <v>8.5459999999999994</v>
      </c>
      <c r="L45" s="21">
        <v>25.100999999999999</v>
      </c>
      <c r="M45" s="21">
        <v>3.9369999999999998</v>
      </c>
      <c r="N45" s="21">
        <v>0.32</v>
      </c>
    </row>
    <row r="46" spans="1:14" ht="15.95" customHeight="1">
      <c r="A46" s="8" t="s">
        <v>47</v>
      </c>
      <c r="B46" s="24">
        <v>150</v>
      </c>
      <c r="C46" s="21">
        <v>2.14</v>
      </c>
      <c r="D46" s="21">
        <v>4.83</v>
      </c>
      <c r="E46" s="21">
        <v>15.12</v>
      </c>
      <c r="F46" s="21">
        <v>112.46</v>
      </c>
      <c r="G46" s="21">
        <v>0.13</v>
      </c>
      <c r="H46" s="21">
        <v>7.55</v>
      </c>
      <c r="I46" s="21">
        <v>23.21</v>
      </c>
      <c r="J46" s="21"/>
      <c r="K46" s="21">
        <v>36.83</v>
      </c>
      <c r="L46" s="21">
        <v>67.72</v>
      </c>
      <c r="M46" s="21">
        <v>21.24</v>
      </c>
      <c r="N46" s="21">
        <v>0.81</v>
      </c>
    </row>
    <row r="47" spans="1:14" ht="15.95" customHeight="1">
      <c r="A47" s="16" t="s">
        <v>85</v>
      </c>
      <c r="B47" s="20">
        <v>200</v>
      </c>
      <c r="C47" s="18">
        <v>0.2</v>
      </c>
      <c r="D47" s="18"/>
      <c r="E47" s="18">
        <v>13.81</v>
      </c>
      <c r="F47" s="18">
        <v>56.04</v>
      </c>
      <c r="G47" s="18"/>
      <c r="H47" s="18">
        <v>0.04</v>
      </c>
      <c r="I47" s="18">
        <v>0.3</v>
      </c>
      <c r="J47" s="18"/>
      <c r="K47" s="18">
        <v>4.8949999999999996</v>
      </c>
      <c r="L47" s="18">
        <v>7.2</v>
      </c>
      <c r="M47" s="18">
        <v>3.8</v>
      </c>
      <c r="N47" s="18">
        <v>0.755</v>
      </c>
    </row>
    <row r="48" spans="1:14" ht="15.95" customHeight="1">
      <c r="A48" s="44" t="s">
        <v>36</v>
      </c>
      <c r="B48" s="20">
        <v>40</v>
      </c>
      <c r="C48" s="21">
        <v>3.04</v>
      </c>
      <c r="D48" s="21">
        <v>0.32</v>
      </c>
      <c r="E48" s="21">
        <v>19.68</v>
      </c>
      <c r="F48" s="21">
        <v>94.4</v>
      </c>
      <c r="G48" s="21">
        <v>0.05</v>
      </c>
      <c r="H48" s="21"/>
      <c r="I48" s="38"/>
      <c r="J48" s="21">
        <v>0.48</v>
      </c>
      <c r="K48" s="21">
        <v>8</v>
      </c>
      <c r="L48" s="21">
        <v>16</v>
      </c>
      <c r="M48" s="21">
        <v>12</v>
      </c>
      <c r="N48" s="21">
        <v>1.6</v>
      </c>
    </row>
    <row r="49" spans="1:14" ht="15.95" customHeight="1">
      <c r="A49" s="6" t="s">
        <v>37</v>
      </c>
      <c r="B49" s="24">
        <v>40</v>
      </c>
      <c r="C49" s="21">
        <f>1.2*2</f>
        <v>2.4</v>
      </c>
      <c r="D49" s="21">
        <f>0.3*2</f>
        <v>0.6</v>
      </c>
      <c r="E49" s="21">
        <f>8*2</f>
        <v>16</v>
      </c>
      <c r="F49" s="21">
        <f>45*2</f>
        <v>90</v>
      </c>
      <c r="G49" s="21">
        <f>0.01*2</f>
        <v>0.02</v>
      </c>
      <c r="H49" s="21"/>
      <c r="I49" s="21"/>
      <c r="J49" s="21">
        <f>0.15*2</f>
        <v>0.3</v>
      </c>
      <c r="K49" s="21">
        <f>3*2</f>
        <v>6</v>
      </c>
      <c r="L49" s="21">
        <f>14*2</f>
        <v>28</v>
      </c>
      <c r="M49" s="21">
        <f>7*2</f>
        <v>14</v>
      </c>
      <c r="N49" s="21">
        <f>0.6*2</f>
        <v>1.2</v>
      </c>
    </row>
    <row r="50" spans="1:14" ht="15.95" customHeight="1">
      <c r="A50" s="46" t="s">
        <v>86</v>
      </c>
      <c r="B50" s="20">
        <v>200</v>
      </c>
      <c r="C50" s="21">
        <f>2.8/2</f>
        <v>1.4</v>
      </c>
      <c r="D50" s="21">
        <f>0.4/2</f>
        <v>0.2</v>
      </c>
      <c r="E50" s="21">
        <f>52.8/2</f>
        <v>26.4</v>
      </c>
      <c r="F50" s="21">
        <v>240</v>
      </c>
      <c r="G50" s="21">
        <f>0.16/2</f>
        <v>0.08</v>
      </c>
      <c r="H50" s="21">
        <f>160/2</f>
        <v>80</v>
      </c>
      <c r="I50" s="21"/>
      <c r="J50" s="21"/>
      <c r="K50" s="21">
        <f>72/2</f>
        <v>36</v>
      </c>
      <c r="L50" s="21">
        <f>52/2</f>
        <v>26</v>
      </c>
      <c r="M50" s="21">
        <f>44/2</f>
        <v>22</v>
      </c>
      <c r="N50" s="21">
        <f>1.2/2</f>
        <v>0.6</v>
      </c>
    </row>
    <row r="51" spans="1:14" ht="15.95" customHeight="1">
      <c r="A51" s="16" t="s">
        <v>50</v>
      </c>
      <c r="B51" s="21"/>
      <c r="C51" s="38">
        <f>SUM(C43:C50)</f>
        <v>14.743000000000002</v>
      </c>
      <c r="D51" s="38">
        <f>SUM(D43:D50)</f>
        <v>18.275000000000002</v>
      </c>
      <c r="E51" s="38">
        <f>SUM(E43:E50)</f>
        <v>118.15700000000001</v>
      </c>
      <c r="F51" s="38">
        <f t="shared" ref="F51:G51" si="6">SUM(F43:F50)</f>
        <v>834.26300000000003</v>
      </c>
      <c r="G51" s="38">
        <f t="shared" si="6"/>
        <v>0.39700000000000002</v>
      </c>
      <c r="H51" s="38">
        <f>SUM(H43:H50)</f>
        <v>127.37599999999999</v>
      </c>
      <c r="I51" s="38">
        <f>SUM(I43:I50)</f>
        <v>317.24099999999999</v>
      </c>
      <c r="J51" s="38">
        <f t="shared" ref="J51:L51" si="7">SUM(J43:J50)</f>
        <v>0.78</v>
      </c>
      <c r="K51" s="38">
        <f t="shared" si="7"/>
        <v>151.375</v>
      </c>
      <c r="L51" s="38">
        <f t="shared" si="7"/>
        <v>242.54299999999998</v>
      </c>
      <c r="M51" s="38">
        <f>SUM(M43:M50)</f>
        <v>107.637</v>
      </c>
      <c r="N51" s="38">
        <f t="shared" ref="N51" si="8">SUM(N43:N50)</f>
        <v>6.5339999999999998</v>
      </c>
    </row>
    <row r="52" spans="1:14" ht="15.95" customHeight="1">
      <c r="A52" s="39" t="s">
        <v>31</v>
      </c>
      <c r="B52" s="44"/>
      <c r="C52" s="38">
        <f>C41+C51</f>
        <v>35.259</v>
      </c>
      <c r="D52" s="38">
        <f t="shared" ref="D52:N52" si="9">D41+D51</f>
        <v>28.077000000000005</v>
      </c>
      <c r="E52" s="38">
        <f t="shared" si="9"/>
        <v>196.84300000000002</v>
      </c>
      <c r="F52" s="38">
        <f t="shared" si="9"/>
        <v>1325.123</v>
      </c>
      <c r="G52" s="38">
        <f t="shared" si="9"/>
        <v>0.69500000000000006</v>
      </c>
      <c r="H52" s="38">
        <f t="shared" si="9"/>
        <v>128.79299999999998</v>
      </c>
      <c r="I52" s="38">
        <f t="shared" si="9"/>
        <v>394.267</v>
      </c>
      <c r="J52" s="38">
        <f t="shared" si="9"/>
        <v>1.17</v>
      </c>
      <c r="K52" s="38">
        <f t="shared" si="9"/>
        <v>197.05500000000001</v>
      </c>
      <c r="L52" s="38">
        <f t="shared" si="9"/>
        <v>534.34299999999996</v>
      </c>
      <c r="M52" s="38">
        <f t="shared" si="9"/>
        <v>276.02</v>
      </c>
      <c r="N52" s="38">
        <f t="shared" si="9"/>
        <v>13.074999999999999</v>
      </c>
    </row>
    <row r="53" spans="1:14" ht="15.95" customHeight="1">
      <c r="A53" s="40" t="s">
        <v>23</v>
      </c>
      <c r="B53" s="41" t="s">
        <v>25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1:14" ht="15" customHeight="1">
      <c r="A54" s="36" t="s">
        <v>57</v>
      </c>
      <c r="B54" s="42" t="s">
        <v>27</v>
      </c>
      <c r="C54" s="36" t="s">
        <v>1</v>
      </c>
      <c r="D54" s="36"/>
      <c r="E54" s="36"/>
      <c r="F54" s="36" t="s">
        <v>26</v>
      </c>
      <c r="G54" s="36" t="s">
        <v>2</v>
      </c>
      <c r="H54" s="36"/>
      <c r="I54" s="36"/>
      <c r="J54" s="36"/>
      <c r="K54" s="36" t="s">
        <v>3</v>
      </c>
      <c r="L54" s="36"/>
      <c r="M54" s="36"/>
      <c r="N54" s="36"/>
    </row>
    <row r="55" spans="1:14" ht="28.15" customHeight="1">
      <c r="A55" s="36"/>
      <c r="B55" s="42"/>
      <c r="C55" s="43" t="s">
        <v>4</v>
      </c>
      <c r="D55" s="43" t="s">
        <v>5</v>
      </c>
      <c r="E55" s="43" t="s">
        <v>6</v>
      </c>
      <c r="F55" s="36"/>
      <c r="G55" s="43" t="s">
        <v>7</v>
      </c>
      <c r="H55" s="43" t="s">
        <v>8</v>
      </c>
      <c r="I55" s="43" t="s">
        <v>9</v>
      </c>
      <c r="J55" s="43" t="s">
        <v>10</v>
      </c>
      <c r="K55" s="43" t="s">
        <v>11</v>
      </c>
      <c r="L55" s="43" t="s">
        <v>12</v>
      </c>
      <c r="M55" s="43" t="s">
        <v>13</v>
      </c>
      <c r="N55" s="43" t="s">
        <v>14</v>
      </c>
    </row>
    <row r="56" spans="1:14" ht="15.95" customHeight="1">
      <c r="A56" s="36" t="s">
        <v>15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 ht="15.95" customHeight="1">
      <c r="A57" s="44" t="s">
        <v>60</v>
      </c>
      <c r="B57" s="20" t="s">
        <v>18</v>
      </c>
      <c r="C57" s="21">
        <v>9.1300000000000008</v>
      </c>
      <c r="D57" s="21">
        <v>8.75</v>
      </c>
      <c r="E57" s="21">
        <v>57.28</v>
      </c>
      <c r="F57" s="21">
        <v>350</v>
      </c>
      <c r="G57" s="21">
        <v>0.15</v>
      </c>
      <c r="H57" s="21">
        <v>0.37</v>
      </c>
      <c r="I57" s="21">
        <v>9.8000000000000007</v>
      </c>
      <c r="J57" s="21">
        <v>0.87</v>
      </c>
      <c r="K57" s="21">
        <v>114.8</v>
      </c>
      <c r="L57" s="21">
        <v>172.2</v>
      </c>
      <c r="M57" s="21">
        <v>17.5</v>
      </c>
      <c r="N57" s="21">
        <v>0.54</v>
      </c>
    </row>
    <row r="58" spans="1:14" s="12" customFormat="1" ht="15.95" customHeight="1">
      <c r="A58" s="16" t="s">
        <v>84</v>
      </c>
      <c r="B58" s="19">
        <v>200</v>
      </c>
      <c r="C58" s="18">
        <v>0.28999999999999998</v>
      </c>
      <c r="D58" s="18"/>
      <c r="E58" s="18">
        <v>14</v>
      </c>
      <c r="F58" s="18">
        <v>57.16</v>
      </c>
      <c r="G58" s="18"/>
      <c r="H58" s="18">
        <v>1.083</v>
      </c>
      <c r="I58" s="18">
        <v>0.38</v>
      </c>
      <c r="J58" s="18"/>
      <c r="K58" s="18">
        <v>7.226</v>
      </c>
      <c r="L58" s="18">
        <v>8.41</v>
      </c>
      <c r="M58" s="18">
        <v>4.45</v>
      </c>
      <c r="N58" s="18">
        <v>0.79</v>
      </c>
    </row>
    <row r="59" spans="1:14" ht="15.95" customHeight="1">
      <c r="A59" s="16" t="s">
        <v>49</v>
      </c>
      <c r="B59" s="34"/>
      <c r="C59" s="35">
        <f>SUM(C57:C58)</f>
        <v>9.42</v>
      </c>
      <c r="D59" s="35">
        <f>SUM(D57:D58)</f>
        <v>8.75</v>
      </c>
      <c r="E59" s="35">
        <f t="shared" ref="E59:N59" si="10">SUM(E57:E58)</f>
        <v>71.28</v>
      </c>
      <c r="F59" s="35">
        <f t="shared" si="10"/>
        <v>407.15999999999997</v>
      </c>
      <c r="G59" s="35">
        <f t="shared" si="10"/>
        <v>0.15</v>
      </c>
      <c r="H59" s="35">
        <f t="shared" si="10"/>
        <v>1.4529999999999998</v>
      </c>
      <c r="I59" s="35">
        <f t="shared" si="10"/>
        <v>10.180000000000001</v>
      </c>
      <c r="J59" s="35">
        <f t="shared" si="10"/>
        <v>0.87</v>
      </c>
      <c r="K59" s="35">
        <f t="shared" si="10"/>
        <v>122.026</v>
      </c>
      <c r="L59" s="35">
        <f t="shared" si="10"/>
        <v>180.60999999999999</v>
      </c>
      <c r="M59" s="35">
        <f t="shared" si="10"/>
        <v>21.95</v>
      </c>
      <c r="N59" s="35">
        <f t="shared" si="10"/>
        <v>1.33</v>
      </c>
    </row>
    <row r="60" spans="1:14" ht="15.95" customHeight="1">
      <c r="A60" s="36" t="s">
        <v>17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1:14" ht="15.95" customHeight="1">
      <c r="A61" s="7" t="s">
        <v>61</v>
      </c>
      <c r="B61" s="25">
        <v>60</v>
      </c>
      <c r="C61" s="21">
        <v>3</v>
      </c>
      <c r="D61" s="21">
        <v>4</v>
      </c>
      <c r="E61" s="21">
        <v>1.5</v>
      </c>
      <c r="F61" s="21">
        <v>47.4</v>
      </c>
      <c r="G61" s="21">
        <v>0.02</v>
      </c>
      <c r="H61" s="21">
        <v>4.5</v>
      </c>
      <c r="I61" s="21">
        <v>15</v>
      </c>
      <c r="J61" s="21">
        <v>0.05</v>
      </c>
      <c r="K61" s="21">
        <v>19</v>
      </c>
      <c r="L61" s="21">
        <v>24</v>
      </c>
      <c r="M61" s="21">
        <v>6</v>
      </c>
      <c r="N61" s="21">
        <v>0.3</v>
      </c>
    </row>
    <row r="62" spans="1:14" ht="15.95" customHeight="1">
      <c r="A62" s="10" t="s">
        <v>62</v>
      </c>
      <c r="B62" s="20">
        <v>200</v>
      </c>
      <c r="C62" s="21">
        <v>1.1859999999999999</v>
      </c>
      <c r="D62" s="21">
        <v>3.548</v>
      </c>
      <c r="E62" s="21">
        <v>8.1240000000000006</v>
      </c>
      <c r="F62" s="21">
        <v>69.171999999999997</v>
      </c>
      <c r="G62" s="21">
        <v>1.6E-2</v>
      </c>
      <c r="H62" s="21">
        <v>8.6880000000000006</v>
      </c>
      <c r="I62" s="21">
        <v>104.556</v>
      </c>
      <c r="J62" s="21"/>
      <c r="K62" s="21">
        <v>23.824000000000002</v>
      </c>
      <c r="L62" s="21">
        <v>32.177999999999997</v>
      </c>
      <c r="M62" s="21">
        <v>15.798</v>
      </c>
      <c r="N62" s="21">
        <v>0.79300000000000004</v>
      </c>
    </row>
    <row r="63" spans="1:14" ht="15.95" customHeight="1">
      <c r="A63" s="8" t="s">
        <v>63</v>
      </c>
      <c r="B63" s="20">
        <v>200</v>
      </c>
      <c r="C63" s="21">
        <v>27.3</v>
      </c>
      <c r="D63" s="21">
        <v>8.1</v>
      </c>
      <c r="E63" s="21">
        <v>33.200000000000003</v>
      </c>
      <c r="F63" s="21">
        <v>314.60000000000002</v>
      </c>
      <c r="G63" s="21">
        <v>0.08</v>
      </c>
      <c r="H63" s="21">
        <v>2.36</v>
      </c>
      <c r="I63" s="21">
        <v>147</v>
      </c>
      <c r="J63" s="21"/>
      <c r="K63" s="21">
        <v>20</v>
      </c>
      <c r="L63" s="21">
        <v>234</v>
      </c>
      <c r="M63" s="21">
        <v>108</v>
      </c>
      <c r="N63" s="21">
        <v>2.02</v>
      </c>
    </row>
    <row r="64" spans="1:14" ht="15.95" customHeight="1">
      <c r="A64" s="16" t="s">
        <v>85</v>
      </c>
      <c r="B64" s="20">
        <v>200</v>
      </c>
      <c r="C64" s="18">
        <v>0.2</v>
      </c>
      <c r="D64" s="18"/>
      <c r="E64" s="18">
        <v>13.81</v>
      </c>
      <c r="F64" s="18">
        <v>56.04</v>
      </c>
      <c r="G64" s="18"/>
      <c r="H64" s="18">
        <v>0.04</v>
      </c>
      <c r="I64" s="18">
        <v>0.3</v>
      </c>
      <c r="J64" s="18"/>
      <c r="K64" s="18">
        <v>4.8949999999999996</v>
      </c>
      <c r="L64" s="18">
        <v>7.2</v>
      </c>
      <c r="M64" s="18">
        <v>3.8</v>
      </c>
      <c r="N64" s="18">
        <v>0.755</v>
      </c>
    </row>
    <row r="65" spans="1:14" ht="15.95" customHeight="1">
      <c r="A65" s="44" t="s">
        <v>36</v>
      </c>
      <c r="B65" s="20">
        <v>20</v>
      </c>
      <c r="C65" s="21">
        <v>1.52</v>
      </c>
      <c r="D65" s="21">
        <v>0.16</v>
      </c>
      <c r="E65" s="21">
        <v>9.84</v>
      </c>
      <c r="F65" s="21">
        <v>47.2</v>
      </c>
      <c r="G65" s="21">
        <v>2.4E-2</v>
      </c>
      <c r="H65" s="21"/>
      <c r="I65" s="21"/>
      <c r="J65" s="21">
        <v>0.24</v>
      </c>
      <c r="K65" s="21">
        <v>4</v>
      </c>
      <c r="L65" s="21">
        <v>12.8</v>
      </c>
      <c r="M65" s="21">
        <v>2.8</v>
      </c>
      <c r="N65" s="21">
        <v>0.24</v>
      </c>
    </row>
    <row r="66" spans="1:14" ht="15.95" customHeight="1">
      <c r="A66" s="6" t="s">
        <v>37</v>
      </c>
      <c r="B66" s="24">
        <v>40</v>
      </c>
      <c r="C66" s="21">
        <f>1.2*2</f>
        <v>2.4</v>
      </c>
      <c r="D66" s="21">
        <f>0.3*2</f>
        <v>0.6</v>
      </c>
      <c r="E66" s="21">
        <f>8*2</f>
        <v>16</v>
      </c>
      <c r="F66" s="21">
        <f>45*2</f>
        <v>90</v>
      </c>
      <c r="G66" s="21">
        <f>0.01*2</f>
        <v>0.02</v>
      </c>
      <c r="H66" s="21"/>
      <c r="I66" s="21"/>
      <c r="J66" s="21">
        <f>0.15*2</f>
        <v>0.3</v>
      </c>
      <c r="K66" s="21">
        <f>3*2</f>
        <v>6</v>
      </c>
      <c r="L66" s="21">
        <f>14*2</f>
        <v>28</v>
      </c>
      <c r="M66" s="21">
        <f>7*2</f>
        <v>14</v>
      </c>
      <c r="N66" s="21">
        <f>0.6*2</f>
        <v>1.2</v>
      </c>
    </row>
    <row r="67" spans="1:14" ht="15.95" customHeight="1">
      <c r="A67" s="9" t="s">
        <v>64</v>
      </c>
      <c r="B67" s="24">
        <v>45</v>
      </c>
      <c r="C67" s="21">
        <v>5.36</v>
      </c>
      <c r="D67" s="21">
        <v>2.88</v>
      </c>
      <c r="E67" s="21">
        <v>16.88</v>
      </c>
      <c r="F67" s="21">
        <v>145.19999999999999</v>
      </c>
      <c r="G67" s="21">
        <v>0.06</v>
      </c>
      <c r="H67" s="21">
        <v>5.4</v>
      </c>
      <c r="I67" s="21">
        <v>14.4</v>
      </c>
      <c r="J67" s="21">
        <v>0.54</v>
      </c>
      <c r="K67" s="21">
        <v>29.55</v>
      </c>
      <c r="L67" s="21">
        <v>50.4</v>
      </c>
      <c r="M67" s="21">
        <v>7.2</v>
      </c>
      <c r="N67" s="21">
        <v>0.36</v>
      </c>
    </row>
    <row r="68" spans="1:14" ht="15.95" customHeight="1">
      <c r="A68" s="16" t="s">
        <v>50</v>
      </c>
      <c r="B68" s="21"/>
      <c r="C68" s="38">
        <f>SUM(C61:C67)</f>
        <v>40.966000000000001</v>
      </c>
      <c r="D68" s="38">
        <f t="shared" ref="D68:N68" si="11">SUM(D61:D67)</f>
        <v>19.288</v>
      </c>
      <c r="E68" s="38">
        <f t="shared" si="11"/>
        <v>99.353999999999999</v>
      </c>
      <c r="F68" s="38">
        <f t="shared" si="11"/>
        <v>769.61200000000008</v>
      </c>
      <c r="G68" s="38">
        <f t="shared" si="11"/>
        <v>0.22</v>
      </c>
      <c r="H68" s="38">
        <f t="shared" si="11"/>
        <v>20.988</v>
      </c>
      <c r="I68" s="38">
        <f t="shared" si="11"/>
        <v>281.25599999999997</v>
      </c>
      <c r="J68" s="38">
        <f t="shared" si="11"/>
        <v>1.1299999999999999</v>
      </c>
      <c r="K68" s="38">
        <f t="shared" si="11"/>
        <v>107.26899999999999</v>
      </c>
      <c r="L68" s="38">
        <f t="shared" si="11"/>
        <v>388.57799999999997</v>
      </c>
      <c r="M68" s="38">
        <f t="shared" si="11"/>
        <v>157.59800000000001</v>
      </c>
      <c r="N68" s="38">
        <f t="shared" si="11"/>
        <v>5.6680000000000001</v>
      </c>
    </row>
    <row r="69" spans="1:14" ht="15.95" customHeight="1">
      <c r="A69" s="39" t="s">
        <v>32</v>
      </c>
      <c r="B69" s="20"/>
      <c r="C69" s="38">
        <f>C59+C68</f>
        <v>50.386000000000003</v>
      </c>
      <c r="D69" s="38">
        <f t="shared" ref="D69:N69" si="12">D59+D68</f>
        <v>28.038</v>
      </c>
      <c r="E69" s="38">
        <f t="shared" si="12"/>
        <v>170.63400000000001</v>
      </c>
      <c r="F69" s="38">
        <f t="shared" si="12"/>
        <v>1176.7719999999999</v>
      </c>
      <c r="G69" s="38">
        <f t="shared" si="12"/>
        <v>0.37</v>
      </c>
      <c r="H69" s="38">
        <f t="shared" si="12"/>
        <v>22.440999999999999</v>
      </c>
      <c r="I69" s="38">
        <f t="shared" si="12"/>
        <v>291.43599999999998</v>
      </c>
      <c r="J69" s="38">
        <f t="shared" si="12"/>
        <v>2</v>
      </c>
      <c r="K69" s="38">
        <f t="shared" si="12"/>
        <v>229.29499999999999</v>
      </c>
      <c r="L69" s="38">
        <f t="shared" si="12"/>
        <v>569.18799999999999</v>
      </c>
      <c r="M69" s="38">
        <f t="shared" si="12"/>
        <v>179.548</v>
      </c>
      <c r="N69" s="38">
        <f t="shared" si="12"/>
        <v>6.9980000000000002</v>
      </c>
    </row>
    <row r="70" spans="1:14" ht="15.95" customHeight="1">
      <c r="A70" s="40" t="s">
        <v>23</v>
      </c>
      <c r="B70" s="41" t="s">
        <v>29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1:14" ht="15" customHeight="1">
      <c r="A71" s="36" t="s">
        <v>57</v>
      </c>
      <c r="B71" s="42" t="s">
        <v>27</v>
      </c>
      <c r="C71" s="36" t="s">
        <v>1</v>
      </c>
      <c r="D71" s="36"/>
      <c r="E71" s="36"/>
      <c r="F71" s="36" t="s">
        <v>26</v>
      </c>
      <c r="G71" s="36" t="s">
        <v>2</v>
      </c>
      <c r="H71" s="36"/>
      <c r="I71" s="36"/>
      <c r="J71" s="36"/>
      <c r="K71" s="36" t="s">
        <v>3</v>
      </c>
      <c r="L71" s="36"/>
      <c r="M71" s="36"/>
      <c r="N71" s="36"/>
    </row>
    <row r="72" spans="1:14" ht="28.15" customHeight="1">
      <c r="A72" s="36"/>
      <c r="B72" s="42"/>
      <c r="C72" s="43" t="s">
        <v>4</v>
      </c>
      <c r="D72" s="43" t="s">
        <v>5</v>
      </c>
      <c r="E72" s="43" t="s">
        <v>6</v>
      </c>
      <c r="F72" s="36"/>
      <c r="G72" s="43" t="s">
        <v>7</v>
      </c>
      <c r="H72" s="43" t="s">
        <v>8</v>
      </c>
      <c r="I72" s="43" t="s">
        <v>9</v>
      </c>
      <c r="J72" s="43" t="s">
        <v>10</v>
      </c>
      <c r="K72" s="43" t="s">
        <v>11</v>
      </c>
      <c r="L72" s="43" t="s">
        <v>12</v>
      </c>
      <c r="M72" s="43" t="s">
        <v>13</v>
      </c>
      <c r="N72" s="43" t="s">
        <v>14</v>
      </c>
    </row>
    <row r="73" spans="1:14" ht="15.95" customHeight="1">
      <c r="A73" s="36" t="s">
        <v>15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ht="15.95" customHeight="1">
      <c r="A74" s="7" t="s">
        <v>53</v>
      </c>
      <c r="B74" s="22">
        <v>50</v>
      </c>
      <c r="C74" s="21">
        <v>8.6129999999999995</v>
      </c>
      <c r="D74" s="21">
        <v>2.069</v>
      </c>
      <c r="E74" s="21">
        <v>6.9219999999999997</v>
      </c>
      <c r="F74" s="21">
        <v>80.760000000000005</v>
      </c>
      <c r="G74" s="21">
        <v>4.3999999999999997E-2</v>
      </c>
      <c r="H74" s="21">
        <v>0.26700000000000002</v>
      </c>
      <c r="I74" s="21">
        <v>2.927</v>
      </c>
      <c r="J74" s="21"/>
      <c r="K74" s="21">
        <v>14.548</v>
      </c>
      <c r="L74" s="21">
        <v>65.751000000000005</v>
      </c>
      <c r="M74" s="21">
        <v>28.975000000000001</v>
      </c>
      <c r="N74" s="21">
        <v>0.66300000000000003</v>
      </c>
    </row>
    <row r="75" spans="1:14" ht="15.95" customHeight="1">
      <c r="A75" s="9" t="s">
        <v>54</v>
      </c>
      <c r="B75" s="20">
        <v>150</v>
      </c>
      <c r="C75" s="21">
        <v>5.41</v>
      </c>
      <c r="D75" s="21">
        <v>4.91</v>
      </c>
      <c r="E75" s="21">
        <v>32.79</v>
      </c>
      <c r="F75" s="21">
        <v>197</v>
      </c>
      <c r="G75" s="21">
        <v>0.05</v>
      </c>
      <c r="H75" s="21"/>
      <c r="I75" s="21">
        <v>18.399999999999999</v>
      </c>
      <c r="J75" s="21"/>
      <c r="K75" s="21">
        <v>11.51</v>
      </c>
      <c r="L75" s="21">
        <v>41.17</v>
      </c>
      <c r="M75" s="21">
        <v>7.19</v>
      </c>
      <c r="N75" s="21">
        <v>0.74</v>
      </c>
    </row>
    <row r="76" spans="1:14" ht="15.95" customHeight="1">
      <c r="A76" s="9" t="s">
        <v>55</v>
      </c>
      <c r="B76" s="20">
        <v>50</v>
      </c>
      <c r="C76" s="21">
        <v>0.67300000000000004</v>
      </c>
      <c r="D76" s="21">
        <v>0.97299999999999998</v>
      </c>
      <c r="E76" s="21">
        <v>4.1340000000000003</v>
      </c>
      <c r="F76" s="21">
        <v>27.99</v>
      </c>
      <c r="G76" s="21">
        <v>0.01</v>
      </c>
      <c r="H76" s="21">
        <v>1.1100000000000001</v>
      </c>
      <c r="I76" s="21">
        <v>54.569000000000003</v>
      </c>
      <c r="J76" s="21"/>
      <c r="K76" s="21">
        <v>4.2370000000000001</v>
      </c>
      <c r="L76" s="21">
        <v>10.909000000000001</v>
      </c>
      <c r="M76" s="21">
        <v>5.718</v>
      </c>
      <c r="N76" s="21">
        <v>0.253</v>
      </c>
    </row>
    <row r="77" spans="1:14" ht="15.95" customHeight="1">
      <c r="A77" s="8" t="s">
        <v>56</v>
      </c>
      <c r="B77" s="20">
        <v>200</v>
      </c>
      <c r="C77" s="21">
        <v>0.47499999999999998</v>
      </c>
      <c r="D77" s="21"/>
      <c r="E77" s="21">
        <v>18.898</v>
      </c>
      <c r="F77" s="21">
        <v>77.489999999999995</v>
      </c>
      <c r="G77" s="21"/>
      <c r="H77" s="21">
        <v>2.5000000000000001E-2</v>
      </c>
      <c r="I77" s="21">
        <v>14</v>
      </c>
      <c r="J77" s="21"/>
      <c r="K77" s="21">
        <v>45.930999999999997</v>
      </c>
      <c r="L77" s="21">
        <v>4</v>
      </c>
      <c r="M77" s="21">
        <v>1.95</v>
      </c>
      <c r="N77" s="21">
        <v>9.6000000000000002E-2</v>
      </c>
    </row>
    <row r="78" spans="1:14" ht="15.95" customHeight="1">
      <c r="A78" s="44" t="s">
        <v>36</v>
      </c>
      <c r="B78" s="20">
        <v>20</v>
      </c>
      <c r="C78" s="21">
        <v>1.52</v>
      </c>
      <c r="D78" s="21">
        <v>0.16</v>
      </c>
      <c r="E78" s="21">
        <v>9.84</v>
      </c>
      <c r="F78" s="21">
        <v>47.2</v>
      </c>
      <c r="G78" s="21">
        <v>2.4E-2</v>
      </c>
      <c r="H78" s="21"/>
      <c r="I78" s="21"/>
      <c r="J78" s="21">
        <v>0.24</v>
      </c>
      <c r="K78" s="21">
        <v>4</v>
      </c>
      <c r="L78" s="21">
        <v>12.8</v>
      </c>
      <c r="M78" s="21">
        <v>2.8</v>
      </c>
      <c r="N78" s="21">
        <v>0.24</v>
      </c>
    </row>
    <row r="79" spans="1:14" ht="15.95" customHeight="1">
      <c r="A79" s="16" t="s">
        <v>49</v>
      </c>
      <c r="B79" s="47"/>
      <c r="C79" s="38">
        <f>SUM(C74:C78)</f>
        <v>16.690999999999999</v>
      </c>
      <c r="D79" s="38">
        <f t="shared" ref="D79:N79" si="13">SUM(D74:D78)</f>
        <v>8.1120000000000001</v>
      </c>
      <c r="E79" s="38">
        <f t="shared" si="13"/>
        <v>72.584000000000003</v>
      </c>
      <c r="F79" s="38">
        <f t="shared" si="13"/>
        <v>430.44</v>
      </c>
      <c r="G79" s="38">
        <f t="shared" si="13"/>
        <v>0.128</v>
      </c>
      <c r="H79" s="38">
        <f t="shared" si="13"/>
        <v>1.4020000000000001</v>
      </c>
      <c r="I79" s="38">
        <f t="shared" si="13"/>
        <v>89.896000000000001</v>
      </c>
      <c r="J79" s="38">
        <f t="shared" si="13"/>
        <v>0.24</v>
      </c>
      <c r="K79" s="38">
        <f t="shared" si="13"/>
        <v>80.225999999999999</v>
      </c>
      <c r="L79" s="38">
        <f t="shared" si="13"/>
        <v>134.63000000000002</v>
      </c>
      <c r="M79" s="38">
        <f t="shared" si="13"/>
        <v>46.632999999999996</v>
      </c>
      <c r="N79" s="38">
        <f t="shared" si="13"/>
        <v>1.9920000000000002</v>
      </c>
    </row>
    <row r="80" spans="1:14" ht="15.95" customHeight="1">
      <c r="A80" s="36" t="s">
        <v>17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 ht="15.95" customHeight="1">
      <c r="A81" s="5" t="s">
        <v>51</v>
      </c>
      <c r="B81" s="20">
        <v>60</v>
      </c>
      <c r="C81" s="21">
        <v>1.3</v>
      </c>
      <c r="D81" s="21">
        <v>4.2</v>
      </c>
      <c r="E81" s="21">
        <v>6.8</v>
      </c>
      <c r="F81" s="21">
        <v>71.400000000000006</v>
      </c>
      <c r="G81" s="21">
        <v>0.02</v>
      </c>
      <c r="H81" s="21">
        <v>4.13</v>
      </c>
      <c r="I81" s="21">
        <v>20.7</v>
      </c>
      <c r="J81" s="21"/>
      <c r="K81" s="21">
        <v>22</v>
      </c>
      <c r="L81" s="21">
        <v>33</v>
      </c>
      <c r="M81" s="21">
        <v>17</v>
      </c>
      <c r="N81" s="21">
        <v>0.93</v>
      </c>
    </row>
    <row r="82" spans="1:14" ht="15.95" customHeight="1">
      <c r="A82" s="8" t="s">
        <v>52</v>
      </c>
      <c r="B82" s="20">
        <v>200</v>
      </c>
      <c r="C82" s="21">
        <v>1.236</v>
      </c>
      <c r="D82" s="21">
        <v>3.5720000000000001</v>
      </c>
      <c r="E82" s="21">
        <v>10.196</v>
      </c>
      <c r="F82" s="21">
        <v>77.876000000000005</v>
      </c>
      <c r="G82" s="21">
        <v>64</v>
      </c>
      <c r="H82" s="21">
        <v>3.8879999999999999</v>
      </c>
      <c r="I82" s="21">
        <v>77.912000000000006</v>
      </c>
      <c r="J82" s="21"/>
      <c r="K82" s="21">
        <v>11.896000000000001</v>
      </c>
      <c r="L82" s="21">
        <v>42.566000000000003</v>
      </c>
      <c r="M82" s="21">
        <v>14.252000000000001</v>
      </c>
      <c r="N82" s="21">
        <v>0.57099999999999995</v>
      </c>
    </row>
    <row r="83" spans="1:14" ht="15.95" customHeight="1">
      <c r="A83" s="8" t="s">
        <v>87</v>
      </c>
      <c r="B83" s="20">
        <v>50</v>
      </c>
      <c r="C83" s="21">
        <v>4.59</v>
      </c>
      <c r="D83" s="21">
        <v>1.28</v>
      </c>
      <c r="E83" s="21">
        <v>3.07</v>
      </c>
      <c r="F83" s="21">
        <v>42.1</v>
      </c>
      <c r="G83" s="21">
        <v>0.02</v>
      </c>
      <c r="H83" s="21">
        <v>10.93</v>
      </c>
      <c r="I83" s="21">
        <v>5.74</v>
      </c>
      <c r="J83" s="21"/>
      <c r="K83" s="21">
        <v>14.4</v>
      </c>
      <c r="L83" s="21">
        <v>38.61</v>
      </c>
      <c r="M83" s="21">
        <v>18.53</v>
      </c>
      <c r="N83" s="21">
        <v>0.42</v>
      </c>
    </row>
    <row r="84" spans="1:14" ht="15.95" customHeight="1">
      <c r="A84" s="9" t="s">
        <v>55</v>
      </c>
      <c r="B84" s="20">
        <v>50</v>
      </c>
      <c r="C84" s="21">
        <v>0.67300000000000004</v>
      </c>
      <c r="D84" s="21">
        <v>0.97299999999999998</v>
      </c>
      <c r="E84" s="21">
        <v>4.1340000000000003</v>
      </c>
      <c r="F84" s="21">
        <v>27.99</v>
      </c>
      <c r="G84" s="21">
        <v>0.01</v>
      </c>
      <c r="H84" s="21">
        <v>1.1100000000000001</v>
      </c>
      <c r="I84" s="21">
        <v>54.569000000000003</v>
      </c>
      <c r="J84" s="21"/>
      <c r="K84" s="21">
        <v>4.2370000000000001</v>
      </c>
      <c r="L84" s="21">
        <v>10.909000000000001</v>
      </c>
      <c r="M84" s="21">
        <v>5.718</v>
      </c>
      <c r="N84" s="21">
        <v>0.253</v>
      </c>
    </row>
    <row r="85" spans="1:14" ht="15.95" customHeight="1">
      <c r="A85" s="8" t="s">
        <v>68</v>
      </c>
      <c r="B85" s="20">
        <v>150</v>
      </c>
      <c r="C85" s="21">
        <v>8.31</v>
      </c>
      <c r="D85" s="21">
        <v>6.3</v>
      </c>
      <c r="E85" s="21">
        <v>35.979999999999997</v>
      </c>
      <c r="F85" s="21">
        <v>233.87</v>
      </c>
      <c r="G85" s="21">
        <v>0.21</v>
      </c>
      <c r="H85" s="21"/>
      <c r="I85" s="21">
        <v>19.23</v>
      </c>
      <c r="J85" s="21"/>
      <c r="K85" s="21">
        <v>15</v>
      </c>
      <c r="L85" s="21">
        <v>181.14</v>
      </c>
      <c r="M85" s="21">
        <v>120.09</v>
      </c>
      <c r="N85" s="21">
        <v>4.03</v>
      </c>
    </row>
    <row r="86" spans="1:14" ht="15.95" customHeight="1">
      <c r="A86" s="16" t="s">
        <v>85</v>
      </c>
      <c r="B86" s="20">
        <v>200</v>
      </c>
      <c r="C86" s="18">
        <v>0.2</v>
      </c>
      <c r="D86" s="18"/>
      <c r="E86" s="18">
        <v>13.81</v>
      </c>
      <c r="F86" s="18">
        <v>56.04</v>
      </c>
      <c r="G86" s="18"/>
      <c r="H86" s="18">
        <v>0.04</v>
      </c>
      <c r="I86" s="18">
        <v>0.3</v>
      </c>
      <c r="J86" s="18"/>
      <c r="K86" s="18">
        <v>4.8949999999999996</v>
      </c>
      <c r="L86" s="18">
        <v>7.2</v>
      </c>
      <c r="M86" s="18">
        <v>3.8</v>
      </c>
      <c r="N86" s="18">
        <v>0.755</v>
      </c>
    </row>
    <row r="87" spans="1:14" ht="15.95" customHeight="1">
      <c r="A87" s="16" t="s">
        <v>36</v>
      </c>
      <c r="B87" s="20">
        <v>20</v>
      </c>
      <c r="C87" s="21">
        <v>1.52</v>
      </c>
      <c r="D87" s="21">
        <v>0.16</v>
      </c>
      <c r="E87" s="21">
        <v>9.84</v>
      </c>
      <c r="F87" s="21">
        <v>47.2</v>
      </c>
      <c r="G87" s="21">
        <v>2.4E-2</v>
      </c>
      <c r="H87" s="21"/>
      <c r="I87" s="21"/>
      <c r="J87" s="21">
        <v>0.24</v>
      </c>
      <c r="K87" s="21">
        <v>4</v>
      </c>
      <c r="L87" s="21">
        <v>12.8</v>
      </c>
      <c r="M87" s="21">
        <v>2.8</v>
      </c>
      <c r="N87" s="21">
        <v>0.24</v>
      </c>
    </row>
    <row r="88" spans="1:14" ht="15.95" customHeight="1">
      <c r="A88" s="6" t="s">
        <v>37</v>
      </c>
      <c r="B88" s="24">
        <v>40</v>
      </c>
      <c r="C88" s="21">
        <f>1.2*2</f>
        <v>2.4</v>
      </c>
      <c r="D88" s="21">
        <f>0.3*2</f>
        <v>0.6</v>
      </c>
      <c r="E88" s="21">
        <f>8*2</f>
        <v>16</v>
      </c>
      <c r="F88" s="21">
        <f>45*2</f>
        <v>90</v>
      </c>
      <c r="G88" s="21">
        <f>0.01*2</f>
        <v>0.02</v>
      </c>
      <c r="H88" s="21"/>
      <c r="I88" s="21"/>
      <c r="J88" s="21">
        <f>0.15*2</f>
        <v>0.3</v>
      </c>
      <c r="K88" s="21">
        <f>3*2</f>
        <v>6</v>
      </c>
      <c r="L88" s="21">
        <f>14*2</f>
        <v>28</v>
      </c>
      <c r="M88" s="21">
        <f>7*2</f>
        <v>14</v>
      </c>
      <c r="N88" s="21">
        <f>0.6*2</f>
        <v>1.2</v>
      </c>
    </row>
    <row r="89" spans="1:14" ht="15.95" customHeight="1">
      <c r="A89" s="46" t="s">
        <v>88</v>
      </c>
      <c r="B89" s="20">
        <v>45</v>
      </c>
      <c r="C89" s="21">
        <v>2.69</v>
      </c>
      <c r="D89" s="21">
        <v>0.52</v>
      </c>
      <c r="E89" s="21">
        <v>32.47</v>
      </c>
      <c r="F89" s="21">
        <v>145.37</v>
      </c>
      <c r="G89" s="21">
        <v>0.02</v>
      </c>
      <c r="H89" s="21">
        <v>1.67</v>
      </c>
      <c r="I89" s="21">
        <v>1.86</v>
      </c>
      <c r="J89" s="21">
        <v>0.02</v>
      </c>
      <c r="K89" s="21">
        <v>9.01</v>
      </c>
      <c r="L89" s="21">
        <v>24.29</v>
      </c>
      <c r="M89" s="21">
        <v>4.37</v>
      </c>
      <c r="N89" s="21">
        <v>0.31</v>
      </c>
    </row>
    <row r="90" spans="1:14" ht="15.95" customHeight="1">
      <c r="A90" s="16" t="s">
        <v>50</v>
      </c>
      <c r="B90" s="21"/>
      <c r="C90" s="38">
        <f>SUM(C81:C89)</f>
        <v>22.919</v>
      </c>
      <c r="D90" s="38">
        <f t="shared" ref="D90:E90" si="14">SUM(D81:D89)</f>
        <v>17.605</v>
      </c>
      <c r="E90" s="38">
        <f t="shared" si="14"/>
        <v>132.30000000000001</v>
      </c>
      <c r="F90" s="38">
        <f>SUM(F81:F89)</f>
        <v>791.846</v>
      </c>
      <c r="G90" s="38">
        <f t="shared" ref="G90:N90" si="15">SUM(G81:G89)</f>
        <v>64.323999999999984</v>
      </c>
      <c r="H90" s="38">
        <f t="shared" si="15"/>
        <v>21.768000000000001</v>
      </c>
      <c r="I90" s="38">
        <f t="shared" si="15"/>
        <v>180.31100000000001</v>
      </c>
      <c r="J90" s="38">
        <f t="shared" si="15"/>
        <v>0.56000000000000005</v>
      </c>
      <c r="K90" s="38">
        <f t="shared" si="15"/>
        <v>91.438000000000002</v>
      </c>
      <c r="L90" s="38">
        <f t="shared" si="15"/>
        <v>378.51500000000004</v>
      </c>
      <c r="M90" s="38">
        <f t="shared" si="15"/>
        <v>200.56000000000003</v>
      </c>
      <c r="N90" s="38">
        <f t="shared" si="15"/>
        <v>8.7090000000000014</v>
      </c>
    </row>
    <row r="91" spans="1:14" ht="15.95" customHeight="1">
      <c r="A91" s="39" t="s">
        <v>33</v>
      </c>
      <c r="B91" s="20"/>
      <c r="C91" s="38">
        <f>C79+C90</f>
        <v>39.61</v>
      </c>
      <c r="D91" s="38">
        <f t="shared" ref="D91:N91" si="16">D79+D90</f>
        <v>25.716999999999999</v>
      </c>
      <c r="E91" s="38">
        <f t="shared" si="16"/>
        <v>204.88400000000001</v>
      </c>
      <c r="F91" s="38">
        <f t="shared" si="16"/>
        <v>1222.2860000000001</v>
      </c>
      <c r="G91" s="38">
        <f t="shared" si="16"/>
        <v>64.451999999999984</v>
      </c>
      <c r="H91" s="38">
        <f t="shared" si="16"/>
        <v>23.17</v>
      </c>
      <c r="I91" s="38">
        <f t="shared" si="16"/>
        <v>270.20699999999999</v>
      </c>
      <c r="J91" s="38">
        <f t="shared" si="16"/>
        <v>0.8</v>
      </c>
      <c r="K91" s="38">
        <f t="shared" si="16"/>
        <v>171.66399999999999</v>
      </c>
      <c r="L91" s="38">
        <f t="shared" si="16"/>
        <v>513.1450000000001</v>
      </c>
      <c r="M91" s="38">
        <f t="shared" si="16"/>
        <v>247.19300000000004</v>
      </c>
      <c r="N91" s="38">
        <f t="shared" si="16"/>
        <v>10.701000000000002</v>
      </c>
    </row>
    <row r="92" spans="1:14" ht="15.95" customHeight="1">
      <c r="A92" s="40" t="s">
        <v>23</v>
      </c>
      <c r="B92" s="41" t="s">
        <v>28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1:14" ht="15" customHeight="1">
      <c r="A93" s="36" t="s">
        <v>57</v>
      </c>
      <c r="B93" s="42" t="s">
        <v>27</v>
      </c>
      <c r="C93" s="36" t="s">
        <v>1</v>
      </c>
      <c r="D93" s="36"/>
      <c r="E93" s="36"/>
      <c r="F93" s="36" t="s">
        <v>26</v>
      </c>
      <c r="G93" s="36" t="s">
        <v>2</v>
      </c>
      <c r="H93" s="36"/>
      <c r="I93" s="36"/>
      <c r="J93" s="36"/>
      <c r="K93" s="36" t="s">
        <v>3</v>
      </c>
      <c r="L93" s="36"/>
      <c r="M93" s="36"/>
      <c r="N93" s="36"/>
    </row>
    <row r="94" spans="1:14" ht="28.15" customHeight="1">
      <c r="A94" s="36"/>
      <c r="B94" s="42"/>
      <c r="C94" s="43" t="s">
        <v>4</v>
      </c>
      <c r="D94" s="43" t="s">
        <v>5</v>
      </c>
      <c r="E94" s="43" t="s">
        <v>6</v>
      </c>
      <c r="F94" s="36"/>
      <c r="G94" s="43" t="s">
        <v>7</v>
      </c>
      <c r="H94" s="43" t="s">
        <v>8</v>
      </c>
      <c r="I94" s="43" t="s">
        <v>9</v>
      </c>
      <c r="J94" s="43" t="s">
        <v>10</v>
      </c>
      <c r="K94" s="43" t="s">
        <v>11</v>
      </c>
      <c r="L94" s="43" t="s">
        <v>12</v>
      </c>
      <c r="M94" s="43" t="s">
        <v>13</v>
      </c>
      <c r="N94" s="43" t="s">
        <v>14</v>
      </c>
    </row>
    <row r="95" spans="1:14" ht="15.95" customHeight="1">
      <c r="A95" s="48" t="s">
        <v>15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15.95" customHeight="1">
      <c r="A96" s="8" t="s">
        <v>69</v>
      </c>
      <c r="B96" s="11">
        <v>200</v>
      </c>
      <c r="C96" s="21">
        <v>7.34</v>
      </c>
      <c r="D96" s="21">
        <v>9.23</v>
      </c>
      <c r="E96" s="21">
        <v>34.04</v>
      </c>
      <c r="F96" s="21">
        <v>248.56</v>
      </c>
      <c r="G96" s="21">
        <v>0.09</v>
      </c>
      <c r="H96" s="21">
        <v>0.55000000000000004</v>
      </c>
      <c r="I96" s="21">
        <v>41.58</v>
      </c>
      <c r="J96" s="21"/>
      <c r="K96" s="21">
        <v>152.72</v>
      </c>
      <c r="L96" s="21">
        <v>221.04</v>
      </c>
      <c r="M96" s="21">
        <v>32.950000000000003</v>
      </c>
      <c r="N96" s="21">
        <v>0.88</v>
      </c>
    </row>
    <row r="97" spans="1:14" ht="15.95" customHeight="1">
      <c r="A97" s="16" t="s">
        <v>59</v>
      </c>
      <c r="B97" s="17" t="s">
        <v>82</v>
      </c>
      <c r="C97" s="18">
        <v>6.1719999999999997</v>
      </c>
      <c r="D97" s="18">
        <v>6.02</v>
      </c>
      <c r="E97" s="18">
        <v>9.84</v>
      </c>
      <c r="F97" s="18">
        <v>118.2</v>
      </c>
      <c r="G97" s="18">
        <v>0.04</v>
      </c>
      <c r="H97" s="18">
        <v>0.14000000000000001</v>
      </c>
      <c r="I97" s="18">
        <v>51.93</v>
      </c>
      <c r="J97" s="18">
        <v>0.24</v>
      </c>
      <c r="K97" s="18">
        <v>179.76</v>
      </c>
      <c r="L97" s="18">
        <v>112.66</v>
      </c>
      <c r="M97" s="18">
        <v>9.86</v>
      </c>
      <c r="N97" s="18">
        <v>0.45</v>
      </c>
    </row>
    <row r="98" spans="1:14" ht="15.95" customHeight="1">
      <c r="A98" s="6" t="s">
        <v>76</v>
      </c>
      <c r="B98" s="24">
        <v>200</v>
      </c>
      <c r="C98" s="18">
        <v>0.08</v>
      </c>
      <c r="D98" s="18">
        <v>0.02</v>
      </c>
      <c r="E98" s="18">
        <v>11</v>
      </c>
      <c r="F98" s="18">
        <v>41.7</v>
      </c>
      <c r="G98" s="49">
        <v>3.0000000000000001E-3</v>
      </c>
      <c r="H98" s="18">
        <v>2.2999999999999998</v>
      </c>
      <c r="I98" s="49">
        <v>4.0000000000000001E-3</v>
      </c>
      <c r="J98" s="18">
        <v>0.02</v>
      </c>
      <c r="K98" s="18">
        <v>3.3</v>
      </c>
      <c r="L98" s="18">
        <v>2</v>
      </c>
      <c r="M98" s="18">
        <v>1.2</v>
      </c>
      <c r="N98" s="18">
        <v>0.06</v>
      </c>
    </row>
    <row r="99" spans="1:14" ht="15.95" customHeight="1">
      <c r="A99" s="16" t="s">
        <v>36</v>
      </c>
      <c r="B99" s="20">
        <v>20</v>
      </c>
      <c r="C99" s="21">
        <v>1.52</v>
      </c>
      <c r="D99" s="21">
        <v>0.16</v>
      </c>
      <c r="E99" s="21">
        <v>9.84</v>
      </c>
      <c r="F99" s="21">
        <v>47.2</v>
      </c>
      <c r="G99" s="21">
        <v>2.4E-2</v>
      </c>
      <c r="H99" s="21"/>
      <c r="I99" s="21"/>
      <c r="J99" s="21">
        <v>0.24</v>
      </c>
      <c r="K99" s="21">
        <v>4</v>
      </c>
      <c r="L99" s="21">
        <v>12.8</v>
      </c>
      <c r="M99" s="21">
        <v>2.8</v>
      </c>
      <c r="N99" s="21">
        <v>0.24</v>
      </c>
    </row>
    <row r="100" spans="1:14" ht="15.95" customHeight="1">
      <c r="A100" s="16" t="s">
        <v>49</v>
      </c>
      <c r="B100" s="47"/>
      <c r="C100" s="38">
        <f>SUM(C96:C99)</f>
        <v>15.112</v>
      </c>
      <c r="D100" s="38">
        <f t="shared" ref="D100:K100" si="17">SUM(D96:D99)</f>
        <v>15.43</v>
      </c>
      <c r="E100" s="38">
        <f t="shared" si="17"/>
        <v>64.72</v>
      </c>
      <c r="F100" s="38">
        <f t="shared" si="17"/>
        <v>455.65999999999997</v>
      </c>
      <c r="G100" s="38">
        <f t="shared" si="17"/>
        <v>0.157</v>
      </c>
      <c r="H100" s="38">
        <f t="shared" si="17"/>
        <v>2.9899999999999998</v>
      </c>
      <c r="I100" s="38">
        <f t="shared" si="17"/>
        <v>93.513999999999996</v>
      </c>
      <c r="J100" s="38">
        <f t="shared" si="17"/>
        <v>0.5</v>
      </c>
      <c r="K100" s="38">
        <f t="shared" si="17"/>
        <v>339.78000000000003</v>
      </c>
      <c r="L100" s="38">
        <f>SUM(L96:L99)</f>
        <v>348.5</v>
      </c>
      <c r="M100" s="38">
        <f t="shared" ref="M100:N100" si="18">SUM(M96:M99)</f>
        <v>46.81</v>
      </c>
      <c r="N100" s="38">
        <f t="shared" si="18"/>
        <v>1.6300000000000001</v>
      </c>
    </row>
    <row r="101" spans="1:14" ht="15.95" customHeight="1">
      <c r="A101" s="36" t="s">
        <v>17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1:14" ht="15.95" customHeight="1">
      <c r="A102" s="45" t="s">
        <v>70</v>
      </c>
      <c r="B102" s="20">
        <v>60</v>
      </c>
      <c r="C102" s="21">
        <v>0.6</v>
      </c>
      <c r="D102" s="21">
        <v>3.1</v>
      </c>
      <c r="E102" s="21">
        <v>1.8</v>
      </c>
      <c r="F102" s="21">
        <v>37.6</v>
      </c>
      <c r="G102" s="21">
        <v>0.03</v>
      </c>
      <c r="H102" s="21">
        <v>11.5</v>
      </c>
      <c r="I102" s="21">
        <v>64.400000000000006</v>
      </c>
      <c r="J102" s="21"/>
      <c r="K102" s="21">
        <v>17</v>
      </c>
      <c r="L102" s="21">
        <v>18</v>
      </c>
      <c r="M102" s="21">
        <v>10</v>
      </c>
      <c r="N102" s="21">
        <v>0.47</v>
      </c>
    </row>
    <row r="103" spans="1:14" ht="15.95" customHeight="1">
      <c r="A103" s="8" t="s">
        <v>89</v>
      </c>
      <c r="B103" s="20">
        <v>200</v>
      </c>
      <c r="C103" s="21">
        <v>1.27</v>
      </c>
      <c r="D103" s="21">
        <v>3.04</v>
      </c>
      <c r="E103" s="21">
        <v>5.34</v>
      </c>
      <c r="F103" s="21">
        <v>53.78</v>
      </c>
      <c r="G103" s="21">
        <v>0.02</v>
      </c>
      <c r="H103" s="21">
        <v>16.45</v>
      </c>
      <c r="I103" s="21">
        <v>102.25</v>
      </c>
      <c r="J103" s="21"/>
      <c r="K103" s="21">
        <v>21.77</v>
      </c>
      <c r="L103" s="21">
        <v>28.24</v>
      </c>
      <c r="M103" s="21">
        <v>14.51</v>
      </c>
      <c r="N103" s="21">
        <v>0.55000000000000004</v>
      </c>
    </row>
    <row r="104" spans="1:14" ht="15.95" customHeight="1">
      <c r="A104" s="6" t="s">
        <v>71</v>
      </c>
      <c r="B104" s="20">
        <v>50</v>
      </c>
      <c r="C104" s="21">
        <v>8.3520000000000003</v>
      </c>
      <c r="D104" s="21">
        <v>3.1059999999999999</v>
      </c>
      <c r="E104" s="21">
        <v>1.92</v>
      </c>
      <c r="F104" s="21">
        <v>69.042000000000002</v>
      </c>
      <c r="G104" s="21">
        <v>6.4000000000000001E-2</v>
      </c>
      <c r="H104" s="21">
        <v>0.122</v>
      </c>
      <c r="I104" s="21">
        <v>3.2330000000000001</v>
      </c>
      <c r="J104" s="21"/>
      <c r="K104" s="21">
        <v>19.573</v>
      </c>
      <c r="L104" s="21">
        <v>115.27800000000001</v>
      </c>
      <c r="M104" s="21">
        <v>26.283999999999999</v>
      </c>
      <c r="N104" s="21">
        <v>0.39600000000000002</v>
      </c>
    </row>
    <row r="105" spans="1:14" ht="15.95" customHeight="1">
      <c r="A105" s="8" t="s">
        <v>47</v>
      </c>
      <c r="B105" s="24">
        <v>150</v>
      </c>
      <c r="C105" s="21">
        <v>2.14</v>
      </c>
      <c r="D105" s="21">
        <v>4.83</v>
      </c>
      <c r="E105" s="21">
        <v>15.12</v>
      </c>
      <c r="F105" s="21">
        <v>112.46</v>
      </c>
      <c r="G105" s="21">
        <v>0.13</v>
      </c>
      <c r="H105" s="21">
        <v>7.55</v>
      </c>
      <c r="I105" s="21">
        <v>23.21</v>
      </c>
      <c r="J105" s="21"/>
      <c r="K105" s="21">
        <v>36.83</v>
      </c>
      <c r="L105" s="21">
        <v>67.72</v>
      </c>
      <c r="M105" s="21">
        <v>21.24</v>
      </c>
      <c r="N105" s="21">
        <v>0.81</v>
      </c>
    </row>
    <row r="106" spans="1:14" ht="15.95" customHeight="1">
      <c r="A106" s="16" t="s">
        <v>85</v>
      </c>
      <c r="B106" s="20">
        <v>200</v>
      </c>
      <c r="C106" s="18">
        <v>0.2</v>
      </c>
      <c r="D106" s="18"/>
      <c r="E106" s="18">
        <v>13.81</v>
      </c>
      <c r="F106" s="18">
        <v>56.04</v>
      </c>
      <c r="G106" s="18"/>
      <c r="H106" s="18">
        <v>0.04</v>
      </c>
      <c r="I106" s="18">
        <v>0.3</v>
      </c>
      <c r="J106" s="18"/>
      <c r="K106" s="18">
        <v>4.8949999999999996</v>
      </c>
      <c r="L106" s="18">
        <v>7.2</v>
      </c>
      <c r="M106" s="18">
        <v>3.8</v>
      </c>
      <c r="N106" s="18">
        <v>0.755</v>
      </c>
    </row>
    <row r="107" spans="1:14" ht="15.95" customHeight="1">
      <c r="A107" s="16" t="s">
        <v>36</v>
      </c>
      <c r="B107" s="20">
        <v>20</v>
      </c>
      <c r="C107" s="21">
        <v>1.52</v>
      </c>
      <c r="D107" s="21">
        <v>0.16</v>
      </c>
      <c r="E107" s="21">
        <v>9.84</v>
      </c>
      <c r="F107" s="21">
        <v>47.2</v>
      </c>
      <c r="G107" s="21">
        <v>2.4E-2</v>
      </c>
      <c r="H107" s="21"/>
      <c r="I107" s="21"/>
      <c r="J107" s="21">
        <v>0.24</v>
      </c>
      <c r="K107" s="21">
        <v>4</v>
      </c>
      <c r="L107" s="21">
        <v>12.8</v>
      </c>
      <c r="M107" s="21">
        <v>2.8</v>
      </c>
      <c r="N107" s="21">
        <v>0.24</v>
      </c>
    </row>
    <row r="108" spans="1:14" ht="15.95" customHeight="1">
      <c r="A108" s="6" t="s">
        <v>37</v>
      </c>
      <c r="B108" s="24">
        <v>40</v>
      </c>
      <c r="C108" s="21">
        <f>1.2*2</f>
        <v>2.4</v>
      </c>
      <c r="D108" s="21">
        <f>0.3*2</f>
        <v>0.6</v>
      </c>
      <c r="E108" s="21">
        <f>8*2</f>
        <v>16</v>
      </c>
      <c r="F108" s="21">
        <f>45*2</f>
        <v>90</v>
      </c>
      <c r="G108" s="21">
        <f>0.01*2</f>
        <v>0.02</v>
      </c>
      <c r="H108" s="21"/>
      <c r="I108" s="21"/>
      <c r="J108" s="21">
        <f>0.15*2</f>
        <v>0.3</v>
      </c>
      <c r="K108" s="21">
        <f>3*2</f>
        <v>6</v>
      </c>
      <c r="L108" s="21">
        <f>14*2</f>
        <v>28</v>
      </c>
      <c r="M108" s="21">
        <f>7*2</f>
        <v>14</v>
      </c>
      <c r="N108" s="21">
        <f>0.6*2</f>
        <v>1.2</v>
      </c>
    </row>
    <row r="109" spans="1:14" ht="15.95" customHeight="1">
      <c r="A109" s="5" t="s">
        <v>72</v>
      </c>
      <c r="B109" s="22">
        <v>50</v>
      </c>
      <c r="C109" s="21">
        <v>4</v>
      </c>
      <c r="D109" s="21">
        <v>3</v>
      </c>
      <c r="E109" s="21">
        <v>23</v>
      </c>
      <c r="F109" s="21">
        <v>140.4</v>
      </c>
      <c r="G109" s="21">
        <v>0.1</v>
      </c>
      <c r="H109" s="21"/>
      <c r="I109" s="21">
        <v>11.8</v>
      </c>
      <c r="J109" s="21">
        <v>0.6</v>
      </c>
      <c r="K109" s="21">
        <v>12</v>
      </c>
      <c r="L109" s="21">
        <v>40.4</v>
      </c>
      <c r="M109" s="21">
        <v>15</v>
      </c>
      <c r="N109" s="21">
        <v>1</v>
      </c>
    </row>
    <row r="110" spans="1:14" ht="15.95" customHeight="1">
      <c r="A110" s="16" t="s">
        <v>50</v>
      </c>
      <c r="B110" s="21"/>
      <c r="C110" s="38">
        <f>SUM(C102:C109)</f>
        <v>20.481999999999999</v>
      </c>
      <c r="D110" s="38">
        <f t="shared" ref="D110:N110" si="19">SUM(D102:D109)</f>
        <v>17.835999999999999</v>
      </c>
      <c r="E110" s="38">
        <f t="shared" si="19"/>
        <v>86.83</v>
      </c>
      <c r="F110" s="38">
        <f t="shared" si="19"/>
        <v>606.52200000000005</v>
      </c>
      <c r="G110" s="38">
        <f t="shared" si="19"/>
        <v>0.38800000000000001</v>
      </c>
      <c r="H110" s="38">
        <f t="shared" si="19"/>
        <v>35.661999999999999</v>
      </c>
      <c r="I110" s="38">
        <f t="shared" si="19"/>
        <v>205.19300000000004</v>
      </c>
      <c r="J110" s="38">
        <f t="shared" si="19"/>
        <v>1.1400000000000001</v>
      </c>
      <c r="K110" s="38">
        <f t="shared" si="19"/>
        <v>122.068</v>
      </c>
      <c r="L110" s="38">
        <f t="shared" si="19"/>
        <v>317.63799999999998</v>
      </c>
      <c r="M110" s="38">
        <f t="shared" si="19"/>
        <v>107.63399999999999</v>
      </c>
      <c r="N110" s="38">
        <f t="shared" si="19"/>
        <v>5.4210000000000003</v>
      </c>
    </row>
    <row r="111" spans="1:14" ht="15.95" customHeight="1">
      <c r="A111" s="39" t="s">
        <v>34</v>
      </c>
      <c r="B111" s="20"/>
      <c r="C111" s="38">
        <f>C100+C110</f>
        <v>35.594000000000001</v>
      </c>
      <c r="D111" s="38">
        <f t="shared" ref="D111:N111" si="20">D100+D110</f>
        <v>33.265999999999998</v>
      </c>
      <c r="E111" s="38">
        <f t="shared" si="20"/>
        <v>151.55000000000001</v>
      </c>
      <c r="F111" s="38">
        <f t="shared" si="20"/>
        <v>1062.182</v>
      </c>
      <c r="G111" s="38">
        <f t="shared" si="20"/>
        <v>0.54500000000000004</v>
      </c>
      <c r="H111" s="38">
        <f t="shared" si="20"/>
        <v>38.652000000000001</v>
      </c>
      <c r="I111" s="38">
        <f t="shared" si="20"/>
        <v>298.70700000000005</v>
      </c>
      <c r="J111" s="38">
        <f t="shared" si="20"/>
        <v>1.6400000000000001</v>
      </c>
      <c r="K111" s="38">
        <f t="shared" si="20"/>
        <v>461.84800000000001</v>
      </c>
      <c r="L111" s="38">
        <f t="shared" si="20"/>
        <v>666.13799999999992</v>
      </c>
      <c r="M111" s="38">
        <f t="shared" si="20"/>
        <v>154.44399999999999</v>
      </c>
      <c r="N111" s="38">
        <f t="shared" si="20"/>
        <v>7.0510000000000002</v>
      </c>
    </row>
    <row r="112" spans="1:14" ht="15.95" customHeight="1">
      <c r="A112" s="50" t="s">
        <v>35</v>
      </c>
      <c r="B112" s="20"/>
      <c r="C112" s="38">
        <f t="shared" ref="C112:N112" si="21">C30+C52+C69+C91+C111</f>
        <v>203.221</v>
      </c>
      <c r="D112" s="38">
        <f t="shared" si="21"/>
        <v>150.61000000000001</v>
      </c>
      <c r="E112" s="38">
        <f t="shared" si="21"/>
        <v>926.04500000000007</v>
      </c>
      <c r="F112" s="38">
        <f t="shared" si="21"/>
        <v>6101.5019999999995</v>
      </c>
      <c r="G112" s="38">
        <f t="shared" si="21"/>
        <v>66.659999999999982</v>
      </c>
      <c r="H112" s="38">
        <f t="shared" si="21"/>
        <v>226.77499999999998</v>
      </c>
      <c r="I112" s="38">
        <f t="shared" si="21"/>
        <v>1516.3750000000002</v>
      </c>
      <c r="J112" s="38">
        <f t="shared" si="21"/>
        <v>8.4699999999999989</v>
      </c>
      <c r="K112" s="38">
        <f t="shared" si="21"/>
        <v>1507.915</v>
      </c>
      <c r="L112" s="38">
        <f t="shared" si="21"/>
        <v>2922.5239999999999</v>
      </c>
      <c r="M112" s="38">
        <f t="shared" si="21"/>
        <v>1047.078</v>
      </c>
      <c r="N112" s="38">
        <f t="shared" si="21"/>
        <v>91.855000000000018</v>
      </c>
    </row>
    <row r="113" spans="1:14" ht="9" customHeight="1">
      <c r="A113" s="51"/>
      <c r="B113" s="52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1:14" ht="9" customHeight="1">
      <c r="A114" s="53"/>
      <c r="B114" s="54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</row>
    <row r="115" spans="1:14">
      <c r="A115" s="55" t="s">
        <v>16</v>
      </c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</row>
    <row r="116" spans="1:14" ht="4.5" customHeight="1">
      <c r="A116" s="56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</row>
    <row r="117" spans="1:14" ht="14.1" customHeight="1">
      <c r="A117" s="40" t="s">
        <v>39</v>
      </c>
      <c r="B117" s="41" t="s">
        <v>22</v>
      </c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4" ht="14.1" customHeight="1">
      <c r="A118" s="36" t="s">
        <v>57</v>
      </c>
      <c r="B118" s="42" t="s">
        <v>27</v>
      </c>
      <c r="C118" s="36" t="s">
        <v>1</v>
      </c>
      <c r="D118" s="36"/>
      <c r="E118" s="36"/>
      <c r="F118" s="36" t="s">
        <v>26</v>
      </c>
      <c r="G118" s="36" t="s">
        <v>2</v>
      </c>
      <c r="H118" s="36"/>
      <c r="I118" s="36"/>
      <c r="J118" s="36"/>
      <c r="K118" s="36" t="s">
        <v>3</v>
      </c>
      <c r="L118" s="36"/>
      <c r="M118" s="36"/>
      <c r="N118" s="36"/>
    </row>
    <row r="119" spans="1:14" ht="28.9" customHeight="1">
      <c r="A119" s="36"/>
      <c r="B119" s="42"/>
      <c r="C119" s="43" t="s">
        <v>4</v>
      </c>
      <c r="D119" s="43" t="s">
        <v>5</v>
      </c>
      <c r="E119" s="43" t="s">
        <v>6</v>
      </c>
      <c r="F119" s="36"/>
      <c r="G119" s="43" t="s">
        <v>7</v>
      </c>
      <c r="H119" s="43" t="s">
        <v>8</v>
      </c>
      <c r="I119" s="43" t="s">
        <v>9</v>
      </c>
      <c r="J119" s="43" t="s">
        <v>10</v>
      </c>
      <c r="K119" s="43" t="s">
        <v>11</v>
      </c>
      <c r="L119" s="43" t="s">
        <v>12</v>
      </c>
      <c r="M119" s="43" t="s">
        <v>13</v>
      </c>
      <c r="N119" s="43" t="s">
        <v>14</v>
      </c>
    </row>
    <row r="120" spans="1:14" ht="15.95" customHeight="1">
      <c r="A120" s="36" t="s">
        <v>15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</row>
    <row r="121" spans="1:14" ht="15.95" customHeight="1">
      <c r="A121" s="8" t="s">
        <v>73</v>
      </c>
      <c r="B121" s="11">
        <v>200</v>
      </c>
      <c r="C121" s="21">
        <v>6.62</v>
      </c>
      <c r="D121" s="21">
        <v>6.48</v>
      </c>
      <c r="E121" s="21">
        <v>45.71</v>
      </c>
      <c r="F121" s="21">
        <v>267.66000000000003</v>
      </c>
      <c r="G121" s="21">
        <v>0.04</v>
      </c>
      <c r="H121" s="21">
        <v>0.41</v>
      </c>
      <c r="I121" s="21">
        <v>28.95</v>
      </c>
      <c r="J121" s="21"/>
      <c r="K121" s="21">
        <v>98.96</v>
      </c>
      <c r="L121" s="21">
        <v>99.16</v>
      </c>
      <c r="M121" s="21">
        <v>17.29</v>
      </c>
      <c r="N121" s="21">
        <v>0.52</v>
      </c>
    </row>
    <row r="122" spans="1:14" ht="15.95" customHeight="1">
      <c r="A122" s="16" t="s">
        <v>59</v>
      </c>
      <c r="B122" s="17" t="s">
        <v>82</v>
      </c>
      <c r="C122" s="18">
        <v>6.1719999999999997</v>
      </c>
      <c r="D122" s="18">
        <v>6.02</v>
      </c>
      <c r="E122" s="18">
        <v>9.84</v>
      </c>
      <c r="F122" s="18">
        <v>118.2</v>
      </c>
      <c r="G122" s="18">
        <v>0.04</v>
      </c>
      <c r="H122" s="18">
        <v>0.14000000000000001</v>
      </c>
      <c r="I122" s="18">
        <v>51.93</v>
      </c>
      <c r="J122" s="18">
        <v>0.24</v>
      </c>
      <c r="K122" s="18">
        <v>179.76</v>
      </c>
      <c r="L122" s="18">
        <v>112.66</v>
      </c>
      <c r="M122" s="18">
        <v>9.86</v>
      </c>
      <c r="N122" s="18">
        <v>0.45</v>
      </c>
    </row>
    <row r="123" spans="1:14" ht="15.95" customHeight="1">
      <c r="A123" s="16" t="s">
        <v>85</v>
      </c>
      <c r="B123" s="20">
        <v>200</v>
      </c>
      <c r="C123" s="18">
        <v>0.2</v>
      </c>
      <c r="D123" s="18"/>
      <c r="E123" s="18">
        <v>13.81</v>
      </c>
      <c r="F123" s="18">
        <v>56.04</v>
      </c>
      <c r="G123" s="18"/>
      <c r="H123" s="18">
        <v>0.04</v>
      </c>
      <c r="I123" s="18">
        <v>0.3</v>
      </c>
      <c r="J123" s="18"/>
      <c r="K123" s="18">
        <v>4.8949999999999996</v>
      </c>
      <c r="L123" s="18">
        <v>7.2</v>
      </c>
      <c r="M123" s="18">
        <v>3.8</v>
      </c>
      <c r="N123" s="18">
        <v>0.755</v>
      </c>
    </row>
    <row r="124" spans="1:14" ht="15.95" customHeight="1">
      <c r="A124" s="16" t="s">
        <v>36</v>
      </c>
      <c r="B124" s="20">
        <v>20</v>
      </c>
      <c r="C124" s="21">
        <v>1.52</v>
      </c>
      <c r="D124" s="21">
        <v>0.16</v>
      </c>
      <c r="E124" s="21">
        <v>9.84</v>
      </c>
      <c r="F124" s="21">
        <v>47.2</v>
      </c>
      <c r="G124" s="21">
        <v>2.4E-2</v>
      </c>
      <c r="H124" s="21"/>
      <c r="I124" s="21"/>
      <c r="J124" s="21">
        <v>0.24</v>
      </c>
      <c r="K124" s="21">
        <v>4</v>
      </c>
      <c r="L124" s="21">
        <v>12.8</v>
      </c>
      <c r="M124" s="21">
        <v>2.8</v>
      </c>
      <c r="N124" s="21">
        <v>0.24</v>
      </c>
    </row>
    <row r="125" spans="1:14" ht="15.95" customHeight="1">
      <c r="A125" s="16" t="s">
        <v>49</v>
      </c>
      <c r="B125" s="34"/>
      <c r="C125" s="35">
        <f>SUM(C121:C124)</f>
        <v>14.511999999999999</v>
      </c>
      <c r="D125" s="35">
        <f t="shared" ref="D125:N125" si="22">SUM(D121:D124)</f>
        <v>12.66</v>
      </c>
      <c r="E125" s="35">
        <f t="shared" si="22"/>
        <v>79.2</v>
      </c>
      <c r="F125" s="35">
        <f t="shared" si="22"/>
        <v>489.1</v>
      </c>
      <c r="G125" s="35">
        <f t="shared" si="22"/>
        <v>0.10400000000000001</v>
      </c>
      <c r="H125" s="35">
        <f t="shared" si="22"/>
        <v>0.59000000000000008</v>
      </c>
      <c r="I125" s="35">
        <f t="shared" si="22"/>
        <v>81.179999999999993</v>
      </c>
      <c r="J125" s="35">
        <f t="shared" si="22"/>
        <v>0.48</v>
      </c>
      <c r="K125" s="35">
        <f t="shared" si="22"/>
        <v>287.61499999999995</v>
      </c>
      <c r="L125" s="35">
        <f t="shared" si="22"/>
        <v>231.82</v>
      </c>
      <c r="M125" s="35">
        <f t="shared" si="22"/>
        <v>33.75</v>
      </c>
      <c r="N125" s="35">
        <f t="shared" si="22"/>
        <v>1.9650000000000001</v>
      </c>
    </row>
    <row r="126" spans="1:14" ht="15.95" customHeight="1">
      <c r="A126" s="36" t="s">
        <v>17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</row>
    <row r="127" spans="1:14" ht="15.95" customHeight="1">
      <c r="A127" s="7" t="s">
        <v>61</v>
      </c>
      <c r="B127" s="25">
        <v>60</v>
      </c>
      <c r="C127" s="21">
        <v>3</v>
      </c>
      <c r="D127" s="21">
        <v>4</v>
      </c>
      <c r="E127" s="21">
        <v>1.5</v>
      </c>
      <c r="F127" s="21">
        <v>47.4</v>
      </c>
      <c r="G127" s="21">
        <v>0.02</v>
      </c>
      <c r="H127" s="21">
        <v>4.5</v>
      </c>
      <c r="I127" s="21">
        <v>15</v>
      </c>
      <c r="J127" s="21">
        <v>0.05</v>
      </c>
      <c r="K127" s="21">
        <v>19</v>
      </c>
      <c r="L127" s="21">
        <v>24</v>
      </c>
      <c r="M127" s="21">
        <v>6</v>
      </c>
      <c r="N127" s="21">
        <v>0.3</v>
      </c>
    </row>
    <row r="128" spans="1:14" ht="15.95" customHeight="1">
      <c r="A128" s="8" t="s">
        <v>52</v>
      </c>
      <c r="B128" s="20">
        <v>200</v>
      </c>
      <c r="C128" s="21">
        <v>1.236</v>
      </c>
      <c r="D128" s="21">
        <v>3.5720000000000001</v>
      </c>
      <c r="E128" s="21">
        <v>10.196</v>
      </c>
      <c r="F128" s="21">
        <v>77.876000000000005</v>
      </c>
      <c r="G128" s="21">
        <v>64</v>
      </c>
      <c r="H128" s="21">
        <v>3.8879999999999999</v>
      </c>
      <c r="I128" s="21">
        <v>77.912000000000006</v>
      </c>
      <c r="J128" s="21"/>
      <c r="K128" s="21">
        <v>11.896000000000001</v>
      </c>
      <c r="L128" s="21">
        <v>42.566000000000003</v>
      </c>
      <c r="M128" s="21">
        <v>14.252000000000001</v>
      </c>
      <c r="N128" s="21">
        <v>0.57099999999999995</v>
      </c>
    </row>
    <row r="129" spans="1:14" ht="15.95" customHeight="1">
      <c r="A129" s="7" t="s">
        <v>46</v>
      </c>
      <c r="B129" s="22">
        <v>50</v>
      </c>
      <c r="C129" s="21">
        <v>8.6129999999999995</v>
      </c>
      <c r="D129" s="21">
        <v>2.069</v>
      </c>
      <c r="E129" s="21">
        <v>6.9219999999999997</v>
      </c>
      <c r="F129" s="21">
        <v>80.760999999999996</v>
      </c>
      <c r="G129" s="21">
        <v>4.3999999999999997E-2</v>
      </c>
      <c r="H129" s="21">
        <v>0.26700000000000002</v>
      </c>
      <c r="I129" s="21">
        <v>2.927</v>
      </c>
      <c r="J129" s="21"/>
      <c r="K129" s="21">
        <v>14.548</v>
      </c>
      <c r="L129" s="21">
        <v>65.751000000000005</v>
      </c>
      <c r="M129" s="21">
        <v>28.975000000000001</v>
      </c>
      <c r="N129" s="21">
        <v>0.66300000000000003</v>
      </c>
    </row>
    <row r="130" spans="1:14" ht="15.95" customHeight="1">
      <c r="A130" s="37" t="s">
        <v>77</v>
      </c>
      <c r="B130" s="20">
        <v>150</v>
      </c>
      <c r="C130" s="21">
        <v>3.7</v>
      </c>
      <c r="D130" s="21">
        <v>4.8</v>
      </c>
      <c r="E130" s="21">
        <v>36.5</v>
      </c>
      <c r="F130" s="21">
        <v>203.5</v>
      </c>
      <c r="G130" s="21">
        <v>0.03</v>
      </c>
      <c r="H130" s="21"/>
      <c r="I130" s="21">
        <v>18.399999999999999</v>
      </c>
      <c r="J130" s="21">
        <v>1.24</v>
      </c>
      <c r="K130" s="21">
        <v>6.9</v>
      </c>
      <c r="L130" s="21">
        <v>73</v>
      </c>
      <c r="M130" s="21">
        <v>24</v>
      </c>
      <c r="N130" s="21">
        <v>0.49</v>
      </c>
    </row>
    <row r="131" spans="1:14" ht="15.95" customHeight="1">
      <c r="A131" s="9" t="s">
        <v>55</v>
      </c>
      <c r="B131" s="20">
        <v>50</v>
      </c>
      <c r="C131" s="21">
        <v>0.67300000000000004</v>
      </c>
      <c r="D131" s="21">
        <v>0.97299999999999998</v>
      </c>
      <c r="E131" s="21">
        <v>4.1340000000000003</v>
      </c>
      <c r="F131" s="21">
        <v>27.99</v>
      </c>
      <c r="G131" s="21">
        <v>0.01</v>
      </c>
      <c r="H131" s="21">
        <v>1.1100000000000001</v>
      </c>
      <c r="I131" s="21">
        <v>54.569000000000003</v>
      </c>
      <c r="J131" s="21"/>
      <c r="K131" s="21">
        <v>4.2370000000000001</v>
      </c>
      <c r="L131" s="21">
        <v>10.909000000000001</v>
      </c>
      <c r="M131" s="21">
        <v>5.718</v>
      </c>
      <c r="N131" s="21">
        <v>0.253</v>
      </c>
    </row>
    <row r="132" spans="1:14" ht="15.95" customHeight="1">
      <c r="A132" s="16" t="s">
        <v>85</v>
      </c>
      <c r="B132" s="20">
        <v>200</v>
      </c>
      <c r="C132" s="18">
        <v>0.2</v>
      </c>
      <c r="D132" s="18"/>
      <c r="E132" s="18">
        <v>13.81</v>
      </c>
      <c r="F132" s="18">
        <v>56.04</v>
      </c>
      <c r="G132" s="18"/>
      <c r="H132" s="18">
        <v>0.04</v>
      </c>
      <c r="I132" s="18">
        <v>0.3</v>
      </c>
      <c r="J132" s="18"/>
      <c r="K132" s="18">
        <v>4.8949999999999996</v>
      </c>
      <c r="L132" s="18">
        <v>7.2</v>
      </c>
      <c r="M132" s="18">
        <v>3.8</v>
      </c>
      <c r="N132" s="18">
        <v>0.755</v>
      </c>
    </row>
    <row r="133" spans="1:14" ht="15.95" customHeight="1">
      <c r="A133" s="16" t="s">
        <v>36</v>
      </c>
      <c r="B133" s="20">
        <v>20</v>
      </c>
      <c r="C133" s="21">
        <v>1.52</v>
      </c>
      <c r="D133" s="21">
        <v>0.16</v>
      </c>
      <c r="E133" s="21">
        <v>9.84</v>
      </c>
      <c r="F133" s="21">
        <v>47.2</v>
      </c>
      <c r="G133" s="21">
        <v>2.4E-2</v>
      </c>
      <c r="H133" s="21"/>
      <c r="I133" s="21"/>
      <c r="J133" s="21">
        <v>0.24</v>
      </c>
      <c r="K133" s="21">
        <v>4</v>
      </c>
      <c r="L133" s="21">
        <v>12.8</v>
      </c>
      <c r="M133" s="21">
        <v>2.8</v>
      </c>
      <c r="N133" s="21">
        <v>0.24</v>
      </c>
    </row>
    <row r="134" spans="1:14" ht="15.95" customHeight="1">
      <c r="A134" s="6" t="s">
        <v>37</v>
      </c>
      <c r="B134" s="24">
        <v>40</v>
      </c>
      <c r="C134" s="21">
        <f>1.2*2</f>
        <v>2.4</v>
      </c>
      <c r="D134" s="21">
        <f>0.3*2</f>
        <v>0.6</v>
      </c>
      <c r="E134" s="21">
        <f>8*2</f>
        <v>16</v>
      </c>
      <c r="F134" s="21">
        <f>45*2</f>
        <v>90</v>
      </c>
      <c r="G134" s="21">
        <f>0.01*2</f>
        <v>0.02</v>
      </c>
      <c r="H134" s="21"/>
      <c r="I134" s="21"/>
      <c r="J134" s="21">
        <f>0.15*2</f>
        <v>0.3</v>
      </c>
      <c r="K134" s="21">
        <f>3*2</f>
        <v>6</v>
      </c>
      <c r="L134" s="21">
        <f>14*2</f>
        <v>28</v>
      </c>
      <c r="M134" s="21">
        <f>7*2</f>
        <v>14</v>
      </c>
      <c r="N134" s="21">
        <f>0.6*2</f>
        <v>1.2</v>
      </c>
    </row>
    <row r="135" spans="1:14" ht="15.95" customHeight="1">
      <c r="A135" s="46" t="s">
        <v>88</v>
      </c>
      <c r="B135" s="20">
        <v>45</v>
      </c>
      <c r="C135" s="21">
        <v>2.69</v>
      </c>
      <c r="D135" s="21">
        <v>0.52</v>
      </c>
      <c r="E135" s="21">
        <v>32.47</v>
      </c>
      <c r="F135" s="21">
        <v>145.37</v>
      </c>
      <c r="G135" s="21">
        <v>0.02</v>
      </c>
      <c r="H135" s="21">
        <v>1.67</v>
      </c>
      <c r="I135" s="21">
        <v>1.86</v>
      </c>
      <c r="J135" s="21">
        <v>0.02</v>
      </c>
      <c r="K135" s="21">
        <v>9.01</v>
      </c>
      <c r="L135" s="21">
        <v>24.29</v>
      </c>
      <c r="M135" s="21">
        <v>4.37</v>
      </c>
      <c r="N135" s="21">
        <v>0.31</v>
      </c>
    </row>
    <row r="136" spans="1:14" ht="15.95" customHeight="1">
      <c r="A136" s="16" t="s">
        <v>50</v>
      </c>
      <c r="B136" s="21"/>
      <c r="C136" s="38">
        <f>SUM(C127:C135)</f>
        <v>24.032</v>
      </c>
      <c r="D136" s="38">
        <f>SUM(D127:D135)</f>
        <v>16.693999999999999</v>
      </c>
      <c r="E136" s="38">
        <f>SUM(E127:E135)</f>
        <v>131.37200000000001</v>
      </c>
      <c r="F136" s="38">
        <f t="shared" ref="F136:N136" si="23">SUM(F127:F135)</f>
        <v>776.13700000000006</v>
      </c>
      <c r="G136" s="38">
        <f t="shared" si="23"/>
        <v>64.167999999999992</v>
      </c>
      <c r="H136" s="38">
        <f t="shared" si="23"/>
        <v>11.474999999999998</v>
      </c>
      <c r="I136" s="38">
        <f>SUM(I127:I135)</f>
        <v>170.96800000000002</v>
      </c>
      <c r="J136" s="38">
        <f t="shared" si="23"/>
        <v>1.85</v>
      </c>
      <c r="K136" s="38">
        <f t="shared" si="23"/>
        <v>80.486000000000004</v>
      </c>
      <c r="L136" s="38">
        <f t="shared" si="23"/>
        <v>288.51600000000002</v>
      </c>
      <c r="M136" s="38">
        <f t="shared" si="23"/>
        <v>103.91500000000001</v>
      </c>
      <c r="N136" s="38">
        <f t="shared" si="23"/>
        <v>4.782</v>
      </c>
    </row>
    <row r="137" spans="1:14" ht="15.95" customHeight="1">
      <c r="A137" s="39" t="s">
        <v>30</v>
      </c>
      <c r="B137" s="21"/>
      <c r="C137" s="38">
        <f>C125+C136</f>
        <v>38.543999999999997</v>
      </c>
      <c r="D137" s="38">
        <f t="shared" ref="D137:N137" si="24">D125+D136</f>
        <v>29.353999999999999</v>
      </c>
      <c r="E137" s="38">
        <f t="shared" si="24"/>
        <v>210.572</v>
      </c>
      <c r="F137" s="38">
        <f t="shared" si="24"/>
        <v>1265.2370000000001</v>
      </c>
      <c r="G137" s="38">
        <f t="shared" si="24"/>
        <v>64.271999999999991</v>
      </c>
      <c r="H137" s="38">
        <f t="shared" si="24"/>
        <v>12.064999999999998</v>
      </c>
      <c r="I137" s="38">
        <f t="shared" si="24"/>
        <v>252.14800000000002</v>
      </c>
      <c r="J137" s="38">
        <f t="shared" si="24"/>
        <v>2.33</v>
      </c>
      <c r="K137" s="38">
        <f t="shared" si="24"/>
        <v>368.10099999999994</v>
      </c>
      <c r="L137" s="38">
        <f t="shared" si="24"/>
        <v>520.33600000000001</v>
      </c>
      <c r="M137" s="38">
        <f t="shared" si="24"/>
        <v>137.66500000000002</v>
      </c>
      <c r="N137" s="38">
        <f t="shared" si="24"/>
        <v>6.7469999999999999</v>
      </c>
    </row>
    <row r="138" spans="1:14" ht="15.95" customHeight="1">
      <c r="A138" s="40" t="s">
        <v>39</v>
      </c>
      <c r="B138" s="41" t="s">
        <v>24</v>
      </c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</row>
    <row r="139" spans="1:14" ht="15" customHeight="1">
      <c r="A139" s="36" t="s">
        <v>57</v>
      </c>
      <c r="B139" s="42" t="s">
        <v>27</v>
      </c>
      <c r="C139" s="36" t="s">
        <v>1</v>
      </c>
      <c r="D139" s="36"/>
      <c r="E139" s="36"/>
      <c r="F139" s="36" t="s">
        <v>26</v>
      </c>
      <c r="G139" s="36" t="s">
        <v>2</v>
      </c>
      <c r="H139" s="36"/>
      <c r="I139" s="36"/>
      <c r="J139" s="36"/>
      <c r="K139" s="36" t="s">
        <v>3</v>
      </c>
      <c r="L139" s="36"/>
      <c r="M139" s="36"/>
      <c r="N139" s="36"/>
    </row>
    <row r="140" spans="1:14" ht="28.15" customHeight="1">
      <c r="A140" s="36"/>
      <c r="B140" s="42"/>
      <c r="C140" s="43" t="s">
        <v>4</v>
      </c>
      <c r="D140" s="43" t="s">
        <v>5</v>
      </c>
      <c r="E140" s="43" t="s">
        <v>6</v>
      </c>
      <c r="F140" s="36"/>
      <c r="G140" s="43" t="s">
        <v>7</v>
      </c>
      <c r="H140" s="43" t="s">
        <v>8</v>
      </c>
      <c r="I140" s="43" t="s">
        <v>9</v>
      </c>
      <c r="J140" s="43" t="s">
        <v>10</v>
      </c>
      <c r="K140" s="43" t="s">
        <v>11</v>
      </c>
      <c r="L140" s="43" t="s">
        <v>12</v>
      </c>
      <c r="M140" s="43" t="s">
        <v>13</v>
      </c>
      <c r="N140" s="43" t="s">
        <v>14</v>
      </c>
    </row>
    <row r="141" spans="1:14" ht="15.95" customHeight="1">
      <c r="A141" s="36" t="s">
        <v>15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</row>
    <row r="142" spans="1:14" ht="15.95" customHeight="1">
      <c r="A142" s="8" t="s">
        <v>87</v>
      </c>
      <c r="B142" s="20">
        <v>50</v>
      </c>
      <c r="C142" s="21">
        <v>4.59</v>
      </c>
      <c r="D142" s="21">
        <v>1.28</v>
      </c>
      <c r="E142" s="21">
        <v>3.07</v>
      </c>
      <c r="F142" s="21">
        <v>42.1</v>
      </c>
      <c r="G142" s="21">
        <v>0.02</v>
      </c>
      <c r="H142" s="21">
        <v>10.93</v>
      </c>
      <c r="I142" s="21">
        <v>5.74</v>
      </c>
      <c r="J142" s="21"/>
      <c r="K142" s="21">
        <v>14.4</v>
      </c>
      <c r="L142" s="21">
        <v>38.61</v>
      </c>
      <c r="M142" s="21">
        <v>18.53</v>
      </c>
      <c r="N142" s="21">
        <v>0.42</v>
      </c>
    </row>
    <row r="143" spans="1:14" ht="15.95" customHeight="1">
      <c r="A143" s="9" t="s">
        <v>55</v>
      </c>
      <c r="B143" s="20">
        <v>50</v>
      </c>
      <c r="C143" s="21">
        <v>0.67300000000000004</v>
      </c>
      <c r="D143" s="21">
        <v>0.97299999999999998</v>
      </c>
      <c r="E143" s="21">
        <v>4.1340000000000003</v>
      </c>
      <c r="F143" s="21">
        <v>27.99</v>
      </c>
      <c r="G143" s="21">
        <v>0.01</v>
      </c>
      <c r="H143" s="21">
        <v>1.1100000000000001</v>
      </c>
      <c r="I143" s="21">
        <v>54.569000000000003</v>
      </c>
      <c r="J143" s="21"/>
      <c r="K143" s="21">
        <v>4.2370000000000001</v>
      </c>
      <c r="L143" s="21">
        <v>10.909000000000001</v>
      </c>
      <c r="M143" s="21">
        <v>5.718</v>
      </c>
      <c r="N143" s="21">
        <v>0.253</v>
      </c>
    </row>
    <row r="144" spans="1:14" ht="15.95" customHeight="1">
      <c r="A144" s="8" t="s">
        <v>68</v>
      </c>
      <c r="B144" s="20">
        <v>150</v>
      </c>
      <c r="C144" s="21">
        <v>8.31</v>
      </c>
      <c r="D144" s="21">
        <v>6.3</v>
      </c>
      <c r="E144" s="21">
        <v>35.979999999999997</v>
      </c>
      <c r="F144" s="21">
        <v>233.87</v>
      </c>
      <c r="G144" s="21">
        <v>0.21</v>
      </c>
      <c r="H144" s="21"/>
      <c r="I144" s="21">
        <v>19.23</v>
      </c>
      <c r="J144" s="21"/>
      <c r="K144" s="21">
        <v>15</v>
      </c>
      <c r="L144" s="21">
        <v>181.14</v>
      </c>
      <c r="M144" s="21">
        <v>120.09</v>
      </c>
      <c r="N144" s="21">
        <v>4.03</v>
      </c>
    </row>
    <row r="145" spans="1:14" ht="15.95" customHeight="1">
      <c r="A145" s="16" t="s">
        <v>85</v>
      </c>
      <c r="B145" s="20">
        <v>200</v>
      </c>
      <c r="C145" s="18">
        <v>0.2</v>
      </c>
      <c r="D145" s="18"/>
      <c r="E145" s="18">
        <v>13.81</v>
      </c>
      <c r="F145" s="18">
        <v>56.04</v>
      </c>
      <c r="G145" s="18"/>
      <c r="H145" s="18">
        <v>0.04</v>
      </c>
      <c r="I145" s="18">
        <v>0.3</v>
      </c>
      <c r="J145" s="18"/>
      <c r="K145" s="18">
        <v>4.8949999999999996</v>
      </c>
      <c r="L145" s="18">
        <v>7.2</v>
      </c>
      <c r="M145" s="18">
        <v>3.8</v>
      </c>
      <c r="N145" s="18">
        <v>0.755</v>
      </c>
    </row>
    <row r="146" spans="1:14" ht="15.95" customHeight="1">
      <c r="A146" s="16" t="s">
        <v>36</v>
      </c>
      <c r="B146" s="20">
        <v>20</v>
      </c>
      <c r="C146" s="21">
        <v>1.52</v>
      </c>
      <c r="D146" s="21">
        <v>0.16</v>
      </c>
      <c r="E146" s="21">
        <v>9.84</v>
      </c>
      <c r="F146" s="21">
        <v>47.2</v>
      </c>
      <c r="G146" s="21">
        <v>2.4E-2</v>
      </c>
      <c r="H146" s="21"/>
      <c r="I146" s="21"/>
      <c r="J146" s="21">
        <v>0.24</v>
      </c>
      <c r="K146" s="21">
        <v>4</v>
      </c>
      <c r="L146" s="21">
        <v>12.8</v>
      </c>
      <c r="M146" s="21">
        <v>2.8</v>
      </c>
      <c r="N146" s="21">
        <v>0.24</v>
      </c>
    </row>
    <row r="147" spans="1:14" ht="15.95" customHeight="1">
      <c r="A147" s="44" t="s">
        <v>37</v>
      </c>
      <c r="B147" s="25">
        <v>20</v>
      </c>
      <c r="C147" s="21">
        <v>1.2</v>
      </c>
      <c r="D147" s="21">
        <v>0.3</v>
      </c>
      <c r="E147" s="21">
        <v>8</v>
      </c>
      <c r="F147" s="21">
        <v>45</v>
      </c>
      <c r="G147" s="21">
        <v>0.01</v>
      </c>
      <c r="H147" s="21"/>
      <c r="I147" s="21"/>
      <c r="J147" s="21">
        <v>0.15</v>
      </c>
      <c r="K147" s="21">
        <v>3</v>
      </c>
      <c r="L147" s="21">
        <v>14</v>
      </c>
      <c r="M147" s="21">
        <v>7</v>
      </c>
      <c r="N147" s="21">
        <v>0.6</v>
      </c>
    </row>
    <row r="148" spans="1:14" ht="15.95" customHeight="1">
      <c r="A148" s="16" t="s">
        <v>49</v>
      </c>
      <c r="B148" s="34"/>
      <c r="C148" s="35">
        <f t="shared" ref="C148:N148" si="25">SUM(C142:C147)</f>
        <v>16.492999999999999</v>
      </c>
      <c r="D148" s="35">
        <f t="shared" si="25"/>
        <v>9.0130000000000017</v>
      </c>
      <c r="E148" s="35">
        <f t="shared" si="25"/>
        <v>74.834000000000003</v>
      </c>
      <c r="F148" s="35">
        <f t="shared" si="25"/>
        <v>452.20000000000005</v>
      </c>
      <c r="G148" s="35">
        <f t="shared" si="25"/>
        <v>0.27400000000000002</v>
      </c>
      <c r="H148" s="35">
        <f t="shared" si="25"/>
        <v>12.079999999999998</v>
      </c>
      <c r="I148" s="35">
        <f t="shared" si="25"/>
        <v>79.838999999999999</v>
      </c>
      <c r="J148" s="35">
        <f t="shared" si="25"/>
        <v>0.39</v>
      </c>
      <c r="K148" s="35">
        <f t="shared" si="25"/>
        <v>45.531999999999996</v>
      </c>
      <c r="L148" s="35">
        <f t="shared" si="25"/>
        <v>264.65899999999999</v>
      </c>
      <c r="M148" s="35">
        <f t="shared" si="25"/>
        <v>157.93800000000002</v>
      </c>
      <c r="N148" s="35">
        <f t="shared" si="25"/>
        <v>6.298</v>
      </c>
    </row>
    <row r="149" spans="1:14" ht="15.95" customHeight="1">
      <c r="A149" s="36" t="s">
        <v>17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</row>
    <row r="150" spans="1:14" ht="15.95" customHeight="1">
      <c r="A150" s="45" t="s">
        <v>65</v>
      </c>
      <c r="B150" s="20">
        <v>60</v>
      </c>
      <c r="C150" s="21">
        <v>1.6</v>
      </c>
      <c r="D150" s="21">
        <v>6.1</v>
      </c>
      <c r="E150" s="21">
        <v>6.2</v>
      </c>
      <c r="F150" s="21">
        <v>85.7</v>
      </c>
      <c r="G150" s="21">
        <v>0.02</v>
      </c>
      <c r="H150" s="21">
        <v>34.799999999999997</v>
      </c>
      <c r="I150" s="21">
        <v>122</v>
      </c>
      <c r="J150" s="21"/>
      <c r="K150" s="21">
        <v>40</v>
      </c>
      <c r="L150" s="21">
        <v>30</v>
      </c>
      <c r="M150" s="21">
        <v>15</v>
      </c>
      <c r="N150" s="21">
        <v>0.56000000000000005</v>
      </c>
    </row>
    <row r="151" spans="1:14" ht="15.95" customHeight="1">
      <c r="A151" s="10" t="s">
        <v>74</v>
      </c>
      <c r="B151" s="20">
        <v>200</v>
      </c>
      <c r="C151" s="21">
        <v>8.0239999999999991</v>
      </c>
      <c r="D151" s="21">
        <v>2.2360000000000002</v>
      </c>
      <c r="E151" s="21">
        <v>14.803000000000001</v>
      </c>
      <c r="F151" s="21">
        <v>111.432</v>
      </c>
      <c r="G151" s="21">
        <v>0.17100000000000001</v>
      </c>
      <c r="H151" s="21">
        <v>7.5129999999999999</v>
      </c>
      <c r="I151" s="21">
        <v>108.328</v>
      </c>
      <c r="J151" s="21"/>
      <c r="K151" s="21">
        <v>29.242000000000001</v>
      </c>
      <c r="L151" s="21">
        <v>144.244</v>
      </c>
      <c r="M151" s="21">
        <v>41.973999999999997</v>
      </c>
      <c r="N151" s="21">
        <v>1.1479999999999999</v>
      </c>
    </row>
    <row r="152" spans="1:14" ht="15.95" customHeight="1">
      <c r="A152" s="7" t="s">
        <v>53</v>
      </c>
      <c r="B152" s="22">
        <v>50</v>
      </c>
      <c r="C152" s="21">
        <v>8.6129999999999995</v>
      </c>
      <c r="D152" s="21">
        <v>2.069</v>
      </c>
      <c r="E152" s="21">
        <v>6.9219999999999997</v>
      </c>
      <c r="F152" s="21">
        <v>80.760000000000005</v>
      </c>
      <c r="G152" s="21">
        <v>4.3999999999999997E-2</v>
      </c>
      <c r="H152" s="21">
        <v>0.26700000000000002</v>
      </c>
      <c r="I152" s="21">
        <v>2.927</v>
      </c>
      <c r="J152" s="21"/>
      <c r="K152" s="21">
        <v>14.548</v>
      </c>
      <c r="L152" s="21">
        <v>65.751000000000005</v>
      </c>
      <c r="M152" s="21">
        <v>28.975000000000001</v>
      </c>
      <c r="N152" s="21">
        <v>0.66300000000000003</v>
      </c>
    </row>
    <row r="153" spans="1:14" ht="15.95" customHeight="1">
      <c r="A153" s="9" t="s">
        <v>54</v>
      </c>
      <c r="B153" s="20">
        <v>150</v>
      </c>
      <c r="C153" s="21">
        <v>5.41</v>
      </c>
      <c r="D153" s="21">
        <v>4.91</v>
      </c>
      <c r="E153" s="21">
        <v>32.79</v>
      </c>
      <c r="F153" s="21">
        <v>197</v>
      </c>
      <c r="G153" s="21">
        <v>0.05</v>
      </c>
      <c r="H153" s="21"/>
      <c r="I153" s="21">
        <v>18.399999999999999</v>
      </c>
      <c r="J153" s="21"/>
      <c r="K153" s="21">
        <v>11.51</v>
      </c>
      <c r="L153" s="21">
        <v>41.17</v>
      </c>
      <c r="M153" s="21">
        <v>7.19</v>
      </c>
      <c r="N153" s="21">
        <v>0.74</v>
      </c>
    </row>
    <row r="154" spans="1:14" ht="15.95" customHeight="1">
      <c r="A154" s="16" t="s">
        <v>85</v>
      </c>
      <c r="B154" s="20">
        <v>200</v>
      </c>
      <c r="C154" s="18">
        <v>0.2</v>
      </c>
      <c r="D154" s="18"/>
      <c r="E154" s="18">
        <v>13.81</v>
      </c>
      <c r="F154" s="18">
        <v>56.04</v>
      </c>
      <c r="G154" s="18"/>
      <c r="H154" s="18">
        <v>0.04</v>
      </c>
      <c r="I154" s="18">
        <v>0.3</v>
      </c>
      <c r="J154" s="18"/>
      <c r="K154" s="18">
        <v>4.8949999999999996</v>
      </c>
      <c r="L154" s="18">
        <v>7.2</v>
      </c>
      <c r="M154" s="18">
        <v>3.8</v>
      </c>
      <c r="N154" s="18">
        <v>0.755</v>
      </c>
    </row>
    <row r="155" spans="1:14" ht="15.95" customHeight="1">
      <c r="A155" s="16" t="s">
        <v>36</v>
      </c>
      <c r="B155" s="20">
        <v>20</v>
      </c>
      <c r="C155" s="21">
        <v>1.52</v>
      </c>
      <c r="D155" s="21">
        <v>0.16</v>
      </c>
      <c r="E155" s="21">
        <v>9.84</v>
      </c>
      <c r="F155" s="21">
        <v>47.2</v>
      </c>
      <c r="G155" s="21">
        <v>2.4E-2</v>
      </c>
      <c r="H155" s="21"/>
      <c r="I155" s="21"/>
      <c r="J155" s="21">
        <v>0.24</v>
      </c>
      <c r="K155" s="21">
        <v>4</v>
      </c>
      <c r="L155" s="21">
        <v>12.8</v>
      </c>
      <c r="M155" s="21">
        <v>2.8</v>
      </c>
      <c r="N155" s="21">
        <v>0.24</v>
      </c>
    </row>
    <row r="156" spans="1:14" ht="15.95" customHeight="1">
      <c r="A156" s="6" t="s">
        <v>37</v>
      </c>
      <c r="B156" s="24">
        <v>40</v>
      </c>
      <c r="C156" s="21">
        <f>1.2*2</f>
        <v>2.4</v>
      </c>
      <c r="D156" s="21">
        <f>0.3*2</f>
        <v>0.6</v>
      </c>
      <c r="E156" s="21">
        <f>8*2</f>
        <v>16</v>
      </c>
      <c r="F156" s="21">
        <f>45*2</f>
        <v>90</v>
      </c>
      <c r="G156" s="21">
        <f>0.01*2</f>
        <v>0.02</v>
      </c>
      <c r="H156" s="21"/>
      <c r="I156" s="21"/>
      <c r="J156" s="21">
        <f>0.15*2</f>
        <v>0.3</v>
      </c>
      <c r="K156" s="21">
        <f>3*2</f>
        <v>6</v>
      </c>
      <c r="L156" s="21">
        <f>14*2</f>
        <v>28</v>
      </c>
      <c r="M156" s="21">
        <f>7*2</f>
        <v>14</v>
      </c>
      <c r="N156" s="21">
        <f>0.6*2</f>
        <v>1.2</v>
      </c>
    </row>
    <row r="157" spans="1:14" ht="15.95" customHeight="1">
      <c r="A157" s="9" t="s">
        <v>48</v>
      </c>
      <c r="B157" s="24">
        <v>50</v>
      </c>
      <c r="C157" s="21">
        <v>4</v>
      </c>
      <c r="D157" s="21">
        <v>3</v>
      </c>
      <c r="E157" s="21">
        <v>23</v>
      </c>
      <c r="F157" s="21">
        <v>140.4</v>
      </c>
      <c r="G157" s="21">
        <v>0.1</v>
      </c>
      <c r="H157" s="21"/>
      <c r="I157" s="21">
        <v>11.8</v>
      </c>
      <c r="J157" s="21">
        <v>0.6</v>
      </c>
      <c r="K157" s="21">
        <v>12</v>
      </c>
      <c r="L157" s="21">
        <v>40.4</v>
      </c>
      <c r="M157" s="21">
        <v>15</v>
      </c>
      <c r="N157" s="21">
        <v>1</v>
      </c>
    </row>
    <row r="158" spans="1:14" ht="15.95" customHeight="1">
      <c r="A158" s="16" t="s">
        <v>50</v>
      </c>
      <c r="B158" s="21"/>
      <c r="C158" s="38">
        <f t="shared" ref="C158:N158" si="26">SUM(C150:C157)</f>
        <v>31.766999999999996</v>
      </c>
      <c r="D158" s="38">
        <f t="shared" si="26"/>
        <v>19.075000000000003</v>
      </c>
      <c r="E158" s="38">
        <f t="shared" si="26"/>
        <v>123.36500000000001</v>
      </c>
      <c r="F158" s="38">
        <f t="shared" si="26"/>
        <v>808.53200000000004</v>
      </c>
      <c r="G158" s="38">
        <f t="shared" si="26"/>
        <v>0.42900000000000005</v>
      </c>
      <c r="H158" s="38">
        <f t="shared" si="26"/>
        <v>42.62</v>
      </c>
      <c r="I158" s="38">
        <f t="shared" si="26"/>
        <v>263.755</v>
      </c>
      <c r="J158" s="38">
        <f t="shared" si="26"/>
        <v>1.1400000000000001</v>
      </c>
      <c r="K158" s="38">
        <f t="shared" si="26"/>
        <v>122.19500000000001</v>
      </c>
      <c r="L158" s="38">
        <f t="shared" si="26"/>
        <v>369.565</v>
      </c>
      <c r="M158" s="38">
        <f t="shared" si="26"/>
        <v>128.73899999999998</v>
      </c>
      <c r="N158" s="38">
        <f t="shared" si="26"/>
        <v>6.306</v>
      </c>
    </row>
    <row r="159" spans="1:14" ht="15.95" customHeight="1">
      <c r="A159" s="39" t="s">
        <v>31</v>
      </c>
      <c r="B159" s="20"/>
      <c r="C159" s="38">
        <f t="shared" ref="C159:N159" si="27">C148+C158</f>
        <v>48.259999999999991</v>
      </c>
      <c r="D159" s="38">
        <f t="shared" si="27"/>
        <v>28.088000000000005</v>
      </c>
      <c r="E159" s="38">
        <f t="shared" si="27"/>
        <v>198.19900000000001</v>
      </c>
      <c r="F159" s="38">
        <f t="shared" si="27"/>
        <v>1260.732</v>
      </c>
      <c r="G159" s="38">
        <f t="shared" si="27"/>
        <v>0.70300000000000007</v>
      </c>
      <c r="H159" s="38">
        <f t="shared" si="27"/>
        <v>54.699999999999996</v>
      </c>
      <c r="I159" s="38">
        <f t="shared" si="27"/>
        <v>343.59399999999999</v>
      </c>
      <c r="J159" s="38">
        <f t="shared" si="27"/>
        <v>1.5300000000000002</v>
      </c>
      <c r="K159" s="38">
        <f t="shared" si="27"/>
        <v>167.727</v>
      </c>
      <c r="L159" s="38">
        <f t="shared" si="27"/>
        <v>634.22399999999993</v>
      </c>
      <c r="M159" s="38">
        <f t="shared" si="27"/>
        <v>286.67700000000002</v>
      </c>
      <c r="N159" s="38">
        <f t="shared" si="27"/>
        <v>12.603999999999999</v>
      </c>
    </row>
    <row r="160" spans="1:14" ht="15.95" customHeight="1">
      <c r="A160" s="40" t="s">
        <v>39</v>
      </c>
      <c r="B160" s="41" t="s">
        <v>25</v>
      </c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</row>
    <row r="161" spans="1:14" ht="28.15" customHeight="1">
      <c r="A161" s="36" t="s">
        <v>57</v>
      </c>
      <c r="B161" s="42" t="s">
        <v>27</v>
      </c>
      <c r="C161" s="36" t="s">
        <v>1</v>
      </c>
      <c r="D161" s="36"/>
      <c r="E161" s="36"/>
      <c r="F161" s="36" t="s">
        <v>26</v>
      </c>
      <c r="G161" s="36" t="s">
        <v>2</v>
      </c>
      <c r="H161" s="36"/>
      <c r="I161" s="36"/>
      <c r="J161" s="36"/>
      <c r="K161" s="36" t="s">
        <v>3</v>
      </c>
      <c r="L161" s="36"/>
      <c r="M161" s="36"/>
      <c r="N161" s="36"/>
    </row>
    <row r="162" spans="1:14" ht="15" customHeight="1">
      <c r="A162" s="36"/>
      <c r="B162" s="42"/>
      <c r="C162" s="43" t="s">
        <v>4</v>
      </c>
      <c r="D162" s="43" t="s">
        <v>5</v>
      </c>
      <c r="E162" s="43" t="s">
        <v>6</v>
      </c>
      <c r="F162" s="36"/>
      <c r="G162" s="43" t="s">
        <v>7</v>
      </c>
      <c r="H162" s="43" t="s">
        <v>8</v>
      </c>
      <c r="I162" s="43" t="s">
        <v>9</v>
      </c>
      <c r="J162" s="43" t="s">
        <v>10</v>
      </c>
      <c r="K162" s="43" t="s">
        <v>11</v>
      </c>
      <c r="L162" s="43" t="s">
        <v>12</v>
      </c>
      <c r="M162" s="43" t="s">
        <v>13</v>
      </c>
      <c r="N162" s="43" t="s">
        <v>14</v>
      </c>
    </row>
    <row r="163" spans="1:14" ht="15.95" customHeight="1">
      <c r="A163" s="36" t="s">
        <v>15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</row>
    <row r="164" spans="1:14" ht="15.95" customHeight="1">
      <c r="A164" s="44" t="s">
        <v>60</v>
      </c>
      <c r="B164" s="20" t="s">
        <v>18</v>
      </c>
      <c r="C164" s="21">
        <v>9.1300000000000008</v>
      </c>
      <c r="D164" s="21">
        <v>8.75</v>
      </c>
      <c r="E164" s="21">
        <v>57.28</v>
      </c>
      <c r="F164" s="21">
        <v>350</v>
      </c>
      <c r="G164" s="21">
        <v>0.15</v>
      </c>
      <c r="H164" s="21">
        <v>0.37</v>
      </c>
      <c r="I164" s="21">
        <v>9.8000000000000007</v>
      </c>
      <c r="J164" s="21">
        <v>0.87</v>
      </c>
      <c r="K164" s="21">
        <v>114.8</v>
      </c>
      <c r="L164" s="21">
        <v>172.2</v>
      </c>
      <c r="M164" s="21">
        <v>17.5</v>
      </c>
      <c r="N164" s="21">
        <v>0.54</v>
      </c>
    </row>
    <row r="165" spans="1:14" ht="15.95" customHeight="1">
      <c r="A165" s="8" t="s">
        <v>56</v>
      </c>
      <c r="B165" s="20">
        <v>200</v>
      </c>
      <c r="C165" s="21">
        <v>0.47499999999999998</v>
      </c>
      <c r="D165" s="21"/>
      <c r="E165" s="21">
        <v>18.898</v>
      </c>
      <c r="F165" s="21">
        <v>77.489999999999995</v>
      </c>
      <c r="G165" s="21"/>
      <c r="H165" s="21">
        <v>2.5000000000000001E-2</v>
      </c>
      <c r="I165" s="21">
        <v>14</v>
      </c>
      <c r="J165" s="21"/>
      <c r="K165" s="21">
        <v>45.930999999999997</v>
      </c>
      <c r="L165" s="21">
        <v>4</v>
      </c>
      <c r="M165" s="21">
        <v>1.95</v>
      </c>
      <c r="N165" s="21">
        <v>9.6000000000000002E-2</v>
      </c>
    </row>
    <row r="166" spans="1:14" ht="15.95" customHeight="1">
      <c r="A166" s="16" t="s">
        <v>49</v>
      </c>
      <c r="B166" s="47"/>
      <c r="C166" s="38">
        <f t="shared" ref="C166:N166" si="28">SUM(C164:C165)</f>
        <v>9.6050000000000004</v>
      </c>
      <c r="D166" s="38">
        <f t="shared" si="28"/>
        <v>8.75</v>
      </c>
      <c r="E166" s="38">
        <f t="shared" si="28"/>
        <v>76.177999999999997</v>
      </c>
      <c r="F166" s="38">
        <f t="shared" si="28"/>
        <v>427.49</v>
      </c>
      <c r="G166" s="38">
        <f t="shared" si="28"/>
        <v>0.15</v>
      </c>
      <c r="H166" s="38">
        <f t="shared" si="28"/>
        <v>0.39500000000000002</v>
      </c>
      <c r="I166" s="38">
        <f t="shared" si="28"/>
        <v>23.8</v>
      </c>
      <c r="J166" s="38">
        <f t="shared" si="28"/>
        <v>0.87</v>
      </c>
      <c r="K166" s="38">
        <f t="shared" si="28"/>
        <v>160.73099999999999</v>
      </c>
      <c r="L166" s="38">
        <f t="shared" si="28"/>
        <v>176.2</v>
      </c>
      <c r="M166" s="38">
        <f t="shared" si="28"/>
        <v>19.45</v>
      </c>
      <c r="N166" s="38">
        <f t="shared" si="28"/>
        <v>0.63600000000000001</v>
      </c>
    </row>
    <row r="167" spans="1:14" ht="15.95" customHeight="1">
      <c r="A167" s="36" t="s">
        <v>17</v>
      </c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</row>
    <row r="168" spans="1:14" ht="15.95" customHeight="1">
      <c r="A168" s="5" t="s">
        <v>44</v>
      </c>
      <c r="B168" s="25">
        <v>60</v>
      </c>
      <c r="C168" s="21">
        <v>1.2</v>
      </c>
      <c r="D168" s="21">
        <v>3.8</v>
      </c>
      <c r="E168" s="21">
        <v>6.5</v>
      </c>
      <c r="F168" s="21">
        <v>66</v>
      </c>
      <c r="G168" s="21">
        <v>0.01</v>
      </c>
      <c r="H168" s="21">
        <v>8.3000000000000007</v>
      </c>
      <c r="I168" s="21"/>
      <c r="J168" s="21"/>
      <c r="K168" s="21">
        <v>0.6</v>
      </c>
      <c r="L168" s="21"/>
      <c r="M168" s="21"/>
      <c r="N168" s="21">
        <v>44.5</v>
      </c>
    </row>
    <row r="169" spans="1:14" ht="15.95" customHeight="1">
      <c r="A169" s="10" t="s">
        <v>62</v>
      </c>
      <c r="B169" s="20">
        <v>200</v>
      </c>
      <c r="C169" s="21">
        <v>1.1859999999999999</v>
      </c>
      <c r="D169" s="21">
        <v>3.548</v>
      </c>
      <c r="E169" s="21">
        <v>8.1240000000000006</v>
      </c>
      <c r="F169" s="21">
        <v>69.171999999999997</v>
      </c>
      <c r="G169" s="21">
        <v>1.6E-2</v>
      </c>
      <c r="H169" s="21">
        <v>8.6880000000000006</v>
      </c>
      <c r="I169" s="21">
        <v>104.556</v>
      </c>
      <c r="J169" s="21"/>
      <c r="K169" s="21">
        <v>23.824000000000002</v>
      </c>
      <c r="L169" s="21">
        <v>32.177999999999997</v>
      </c>
      <c r="M169" s="21">
        <v>15.798</v>
      </c>
      <c r="N169" s="21">
        <v>0.79300000000000004</v>
      </c>
    </row>
    <row r="170" spans="1:14" ht="15.95" customHeight="1">
      <c r="A170" s="8" t="s">
        <v>63</v>
      </c>
      <c r="B170" s="20">
        <v>200</v>
      </c>
      <c r="C170" s="21">
        <v>27.3</v>
      </c>
      <c r="D170" s="21">
        <v>8.1</v>
      </c>
      <c r="E170" s="21">
        <v>33.200000000000003</v>
      </c>
      <c r="F170" s="21">
        <v>314.60000000000002</v>
      </c>
      <c r="G170" s="21">
        <v>0.08</v>
      </c>
      <c r="H170" s="21">
        <v>2.36</v>
      </c>
      <c r="I170" s="21">
        <v>147</v>
      </c>
      <c r="J170" s="21"/>
      <c r="K170" s="21">
        <v>20</v>
      </c>
      <c r="L170" s="21">
        <v>234</v>
      </c>
      <c r="M170" s="21">
        <v>108</v>
      </c>
      <c r="N170" s="21">
        <v>2.02</v>
      </c>
    </row>
    <row r="171" spans="1:14" ht="15.95" customHeight="1">
      <c r="A171" s="16" t="s">
        <v>85</v>
      </c>
      <c r="B171" s="20">
        <v>200</v>
      </c>
      <c r="C171" s="18">
        <v>0.2</v>
      </c>
      <c r="D171" s="18"/>
      <c r="E171" s="18">
        <v>13.81</v>
      </c>
      <c r="F171" s="18">
        <v>56.04</v>
      </c>
      <c r="G171" s="18"/>
      <c r="H171" s="18">
        <v>0.04</v>
      </c>
      <c r="I171" s="18">
        <v>0.3</v>
      </c>
      <c r="J171" s="18"/>
      <c r="K171" s="18">
        <v>4.8949999999999996</v>
      </c>
      <c r="L171" s="18">
        <v>7.2</v>
      </c>
      <c r="M171" s="18">
        <v>3.8</v>
      </c>
      <c r="N171" s="18">
        <v>0.755</v>
      </c>
    </row>
    <row r="172" spans="1:14" ht="15.95" customHeight="1">
      <c r="A172" s="16" t="s">
        <v>36</v>
      </c>
      <c r="B172" s="20">
        <v>20</v>
      </c>
      <c r="C172" s="21">
        <v>1.52</v>
      </c>
      <c r="D172" s="21">
        <v>0.16</v>
      </c>
      <c r="E172" s="21">
        <v>9.84</v>
      </c>
      <c r="F172" s="21">
        <v>47.2</v>
      </c>
      <c r="G172" s="21">
        <v>2.4E-2</v>
      </c>
      <c r="H172" s="21"/>
      <c r="I172" s="21"/>
      <c r="J172" s="21">
        <v>0.24</v>
      </c>
      <c r="K172" s="21">
        <v>4</v>
      </c>
      <c r="L172" s="21">
        <v>12.8</v>
      </c>
      <c r="M172" s="21">
        <v>2.8</v>
      </c>
      <c r="N172" s="21">
        <v>0.24</v>
      </c>
    </row>
    <row r="173" spans="1:14" ht="15.95" customHeight="1">
      <c r="A173" s="6" t="s">
        <v>37</v>
      </c>
      <c r="B173" s="24">
        <v>40</v>
      </c>
      <c r="C173" s="21">
        <f>1.2*2</f>
        <v>2.4</v>
      </c>
      <c r="D173" s="21">
        <f>0.3*2</f>
        <v>0.6</v>
      </c>
      <c r="E173" s="21">
        <f>8*2</f>
        <v>16</v>
      </c>
      <c r="F173" s="21">
        <f>45*2</f>
        <v>90</v>
      </c>
      <c r="G173" s="21">
        <f>0.01*2</f>
        <v>0.02</v>
      </c>
      <c r="H173" s="21"/>
      <c r="I173" s="21"/>
      <c r="J173" s="21">
        <f>0.15*2</f>
        <v>0.3</v>
      </c>
      <c r="K173" s="21">
        <f>3*2</f>
        <v>6</v>
      </c>
      <c r="L173" s="21">
        <f>14*2</f>
        <v>28</v>
      </c>
      <c r="M173" s="21">
        <f>7*2</f>
        <v>14</v>
      </c>
      <c r="N173" s="21">
        <f>0.6*2</f>
        <v>1.2</v>
      </c>
    </row>
    <row r="174" spans="1:14" ht="15.95" customHeight="1">
      <c r="A174" s="44" t="s">
        <v>83</v>
      </c>
      <c r="B174" s="20">
        <v>45</v>
      </c>
      <c r="C174" s="21">
        <v>3.31</v>
      </c>
      <c r="D174" s="21">
        <v>0.59</v>
      </c>
      <c r="E174" s="21">
        <v>32.6</v>
      </c>
      <c r="F174" s="21">
        <v>149.09</v>
      </c>
      <c r="G174" s="21">
        <v>0.03</v>
      </c>
      <c r="H174" s="21">
        <v>1.06</v>
      </c>
      <c r="I174" s="21">
        <v>1.86</v>
      </c>
      <c r="J174" s="21">
        <v>0.01</v>
      </c>
      <c r="K174" s="21">
        <v>9.4700000000000006</v>
      </c>
      <c r="L174" s="21">
        <v>27.99</v>
      </c>
      <c r="M174" s="21">
        <v>5.05</v>
      </c>
      <c r="N174" s="21">
        <v>0.38</v>
      </c>
    </row>
    <row r="175" spans="1:14" ht="15.95" customHeight="1">
      <c r="A175" s="16" t="s">
        <v>50</v>
      </c>
      <c r="B175" s="21"/>
      <c r="C175" s="38">
        <f>SUM(C168:C174)</f>
        <v>37.116</v>
      </c>
      <c r="D175" s="38">
        <f t="shared" ref="D175:N175" si="29">SUM(D168:D174)</f>
        <v>16.798000000000002</v>
      </c>
      <c r="E175" s="38">
        <f t="shared" si="29"/>
        <v>120.07400000000001</v>
      </c>
      <c r="F175" s="38">
        <f t="shared" si="29"/>
        <v>792.10200000000009</v>
      </c>
      <c r="G175" s="38">
        <f t="shared" si="29"/>
        <v>0.18</v>
      </c>
      <c r="H175" s="38">
        <f t="shared" si="29"/>
        <v>20.447999999999997</v>
      </c>
      <c r="I175" s="38">
        <f t="shared" si="29"/>
        <v>253.71600000000001</v>
      </c>
      <c r="J175" s="38">
        <f t="shared" si="29"/>
        <v>0.55000000000000004</v>
      </c>
      <c r="K175" s="38">
        <f t="shared" si="29"/>
        <v>68.789000000000001</v>
      </c>
      <c r="L175" s="38">
        <f t="shared" si="29"/>
        <v>342.16800000000001</v>
      </c>
      <c r="M175" s="38">
        <f t="shared" si="29"/>
        <v>149.44800000000001</v>
      </c>
      <c r="N175" s="38">
        <f t="shared" si="29"/>
        <v>49.888000000000012</v>
      </c>
    </row>
    <row r="176" spans="1:14" ht="15.95" customHeight="1">
      <c r="A176" s="39" t="s">
        <v>32</v>
      </c>
      <c r="B176" s="20"/>
      <c r="C176" s="38">
        <f>C166+C175</f>
        <v>46.721000000000004</v>
      </c>
      <c r="D176" s="38">
        <f t="shared" ref="D176:N176" si="30">D166+D175</f>
        <v>25.548000000000002</v>
      </c>
      <c r="E176" s="38">
        <f t="shared" si="30"/>
        <v>196.25200000000001</v>
      </c>
      <c r="F176" s="38">
        <f t="shared" si="30"/>
        <v>1219.5920000000001</v>
      </c>
      <c r="G176" s="38">
        <f t="shared" si="30"/>
        <v>0.32999999999999996</v>
      </c>
      <c r="H176" s="38">
        <f t="shared" si="30"/>
        <v>20.842999999999996</v>
      </c>
      <c r="I176" s="38">
        <f t="shared" si="30"/>
        <v>277.51600000000002</v>
      </c>
      <c r="J176" s="38">
        <f t="shared" si="30"/>
        <v>1.42</v>
      </c>
      <c r="K176" s="38">
        <f t="shared" si="30"/>
        <v>229.51999999999998</v>
      </c>
      <c r="L176" s="38">
        <f t="shared" si="30"/>
        <v>518.36799999999994</v>
      </c>
      <c r="M176" s="38">
        <f t="shared" si="30"/>
        <v>168.898</v>
      </c>
      <c r="N176" s="38">
        <f t="shared" si="30"/>
        <v>50.524000000000015</v>
      </c>
    </row>
    <row r="177" spans="1:14" ht="15.95" customHeight="1">
      <c r="A177" s="40" t="s">
        <v>39</v>
      </c>
      <c r="B177" s="41" t="s">
        <v>29</v>
      </c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</row>
    <row r="178" spans="1:14" ht="28.15" customHeight="1">
      <c r="A178" s="36" t="s">
        <v>57</v>
      </c>
      <c r="B178" s="42" t="s">
        <v>27</v>
      </c>
      <c r="C178" s="36" t="s">
        <v>1</v>
      </c>
      <c r="D178" s="36"/>
      <c r="E178" s="36"/>
      <c r="F178" s="36" t="s">
        <v>26</v>
      </c>
      <c r="G178" s="36" t="s">
        <v>2</v>
      </c>
      <c r="H178" s="36"/>
      <c r="I178" s="36"/>
      <c r="J178" s="36"/>
      <c r="K178" s="36" t="s">
        <v>3</v>
      </c>
      <c r="L178" s="36"/>
      <c r="M178" s="36"/>
      <c r="N178" s="36"/>
    </row>
    <row r="179" spans="1:14" ht="15" customHeight="1">
      <c r="A179" s="36"/>
      <c r="B179" s="42"/>
      <c r="C179" s="43" t="s">
        <v>4</v>
      </c>
      <c r="D179" s="43" t="s">
        <v>5</v>
      </c>
      <c r="E179" s="43" t="s">
        <v>6</v>
      </c>
      <c r="F179" s="36"/>
      <c r="G179" s="43" t="s">
        <v>7</v>
      </c>
      <c r="H179" s="43" t="s">
        <v>8</v>
      </c>
      <c r="I179" s="43" t="s">
        <v>9</v>
      </c>
      <c r="J179" s="43" t="s">
        <v>10</v>
      </c>
      <c r="K179" s="43" t="s">
        <v>11</v>
      </c>
      <c r="L179" s="43" t="s">
        <v>12</v>
      </c>
      <c r="M179" s="43" t="s">
        <v>13</v>
      </c>
      <c r="N179" s="43" t="s">
        <v>14</v>
      </c>
    </row>
    <row r="180" spans="1:14" ht="15.95" customHeight="1">
      <c r="A180" s="36" t="s">
        <v>15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</row>
    <row r="181" spans="1:14" ht="15.95" customHeight="1">
      <c r="A181" s="7" t="s">
        <v>46</v>
      </c>
      <c r="B181" s="22">
        <v>50</v>
      </c>
      <c r="C181" s="21">
        <v>8.6129999999999995</v>
      </c>
      <c r="D181" s="21">
        <v>2.069</v>
      </c>
      <c r="E181" s="21">
        <v>6.9219999999999997</v>
      </c>
      <c r="F181" s="21">
        <v>80.760999999999996</v>
      </c>
      <c r="G181" s="21">
        <v>4.3999999999999997E-2</v>
      </c>
      <c r="H181" s="21">
        <v>0.26700000000000002</v>
      </c>
      <c r="I181" s="21">
        <v>2.927</v>
      </c>
      <c r="J181" s="21"/>
      <c r="K181" s="21">
        <v>14.548</v>
      </c>
      <c r="L181" s="21">
        <v>65.751000000000005</v>
      </c>
      <c r="M181" s="21">
        <v>28.975000000000001</v>
      </c>
      <c r="N181" s="21">
        <v>0.66300000000000003</v>
      </c>
    </row>
    <row r="182" spans="1:14" ht="15.95" customHeight="1">
      <c r="A182" s="9" t="s">
        <v>54</v>
      </c>
      <c r="B182" s="20">
        <v>150</v>
      </c>
      <c r="C182" s="21">
        <v>5.41</v>
      </c>
      <c r="D182" s="21">
        <v>4.91</v>
      </c>
      <c r="E182" s="21">
        <v>32.79</v>
      </c>
      <c r="F182" s="21">
        <v>197</v>
      </c>
      <c r="G182" s="21">
        <v>0.05</v>
      </c>
      <c r="H182" s="21"/>
      <c r="I182" s="21">
        <v>18.399999999999999</v>
      </c>
      <c r="J182" s="21"/>
      <c r="K182" s="21">
        <v>11.51</v>
      </c>
      <c r="L182" s="21">
        <v>41.17</v>
      </c>
      <c r="M182" s="21">
        <v>7.19</v>
      </c>
      <c r="N182" s="21">
        <v>0.74</v>
      </c>
    </row>
    <row r="183" spans="1:14" ht="15.95" customHeight="1">
      <c r="A183" s="16" t="s">
        <v>85</v>
      </c>
      <c r="B183" s="20">
        <v>200</v>
      </c>
      <c r="C183" s="18">
        <v>0.2</v>
      </c>
      <c r="D183" s="18"/>
      <c r="E183" s="18">
        <v>13.81</v>
      </c>
      <c r="F183" s="18">
        <v>56.04</v>
      </c>
      <c r="G183" s="18"/>
      <c r="H183" s="18">
        <v>0.04</v>
      </c>
      <c r="I183" s="18">
        <v>0.3</v>
      </c>
      <c r="J183" s="18"/>
      <c r="K183" s="18">
        <v>4.8949999999999996</v>
      </c>
      <c r="L183" s="18">
        <v>7.2</v>
      </c>
      <c r="M183" s="18">
        <v>3.8</v>
      </c>
      <c r="N183" s="18">
        <v>0.755</v>
      </c>
    </row>
    <row r="184" spans="1:14" ht="15.95" customHeight="1">
      <c r="A184" s="44" t="s">
        <v>37</v>
      </c>
      <c r="B184" s="25">
        <v>20</v>
      </c>
      <c r="C184" s="21">
        <v>1.2</v>
      </c>
      <c r="D184" s="21">
        <v>0.3</v>
      </c>
      <c r="E184" s="21">
        <v>8</v>
      </c>
      <c r="F184" s="21">
        <v>45</v>
      </c>
      <c r="G184" s="21">
        <v>0.01</v>
      </c>
      <c r="H184" s="21"/>
      <c r="I184" s="21"/>
      <c r="J184" s="21">
        <v>0.15</v>
      </c>
      <c r="K184" s="21">
        <v>3</v>
      </c>
      <c r="L184" s="21">
        <v>14</v>
      </c>
      <c r="M184" s="21">
        <v>7</v>
      </c>
      <c r="N184" s="21">
        <v>0.6</v>
      </c>
    </row>
    <row r="185" spans="1:14" ht="15.95" customHeight="1">
      <c r="A185" s="37" t="s">
        <v>36</v>
      </c>
      <c r="B185" s="24">
        <v>20</v>
      </c>
      <c r="C185" s="21">
        <v>1.52</v>
      </c>
      <c r="D185" s="21">
        <v>0.16</v>
      </c>
      <c r="E185" s="21">
        <v>9.84</v>
      </c>
      <c r="F185" s="21">
        <v>47.2</v>
      </c>
      <c r="G185" s="21">
        <v>2.4E-2</v>
      </c>
      <c r="H185" s="21"/>
      <c r="I185" s="21"/>
      <c r="J185" s="21">
        <v>0.24</v>
      </c>
      <c r="K185" s="21">
        <v>4</v>
      </c>
      <c r="L185" s="21">
        <v>12.8</v>
      </c>
      <c r="M185" s="21">
        <v>2.8</v>
      </c>
      <c r="N185" s="21">
        <v>0.24</v>
      </c>
    </row>
    <row r="186" spans="1:14" ht="15.95" customHeight="1">
      <c r="A186" s="16" t="s">
        <v>49</v>
      </c>
      <c r="B186" s="47"/>
      <c r="C186" s="38">
        <f>SUM(C181:C185)</f>
        <v>16.942999999999998</v>
      </c>
      <c r="D186" s="38">
        <f t="shared" ref="D186:N186" si="31">SUM(D181:D185)</f>
        <v>7.4390000000000001</v>
      </c>
      <c r="E186" s="38">
        <f t="shared" si="31"/>
        <v>71.361999999999995</v>
      </c>
      <c r="F186" s="38">
        <f t="shared" si="31"/>
        <v>426.00099999999998</v>
      </c>
      <c r="G186" s="38">
        <f t="shared" si="31"/>
        <v>0.128</v>
      </c>
      <c r="H186" s="38">
        <f t="shared" si="31"/>
        <v>0.307</v>
      </c>
      <c r="I186" s="38">
        <f t="shared" si="31"/>
        <v>21.626999999999999</v>
      </c>
      <c r="J186" s="38">
        <f t="shared" si="31"/>
        <v>0.39</v>
      </c>
      <c r="K186" s="38">
        <f t="shared" si="31"/>
        <v>37.953000000000003</v>
      </c>
      <c r="L186" s="38">
        <f t="shared" si="31"/>
        <v>140.92100000000002</v>
      </c>
      <c r="M186" s="38">
        <f t="shared" si="31"/>
        <v>49.764999999999993</v>
      </c>
      <c r="N186" s="38">
        <f t="shared" si="31"/>
        <v>2.9980000000000002</v>
      </c>
    </row>
    <row r="187" spans="1:14" ht="15.95" customHeight="1">
      <c r="A187" s="36" t="s">
        <v>17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</row>
    <row r="188" spans="1:14" ht="15.95" customHeight="1">
      <c r="A188" s="45" t="s">
        <v>70</v>
      </c>
      <c r="B188" s="20">
        <v>60</v>
      </c>
      <c r="C188" s="21">
        <v>0.6</v>
      </c>
      <c r="D188" s="21">
        <v>3.1</v>
      </c>
      <c r="E188" s="21">
        <v>1.8</v>
      </c>
      <c r="F188" s="21">
        <v>37.6</v>
      </c>
      <c r="G188" s="21">
        <v>0.03</v>
      </c>
      <c r="H188" s="21">
        <v>11.5</v>
      </c>
      <c r="I188" s="21">
        <v>64.400000000000006</v>
      </c>
      <c r="J188" s="21"/>
      <c r="K188" s="21">
        <v>17</v>
      </c>
      <c r="L188" s="21">
        <v>18</v>
      </c>
      <c r="M188" s="21">
        <v>10</v>
      </c>
      <c r="N188" s="21">
        <v>0.47</v>
      </c>
    </row>
    <row r="189" spans="1:14" ht="15.95" customHeight="1">
      <c r="A189" s="6" t="s">
        <v>45</v>
      </c>
      <c r="B189" s="25">
        <v>200</v>
      </c>
      <c r="C189" s="21">
        <v>3.8140000000000001</v>
      </c>
      <c r="D189" s="21">
        <v>3.82</v>
      </c>
      <c r="E189" s="21">
        <v>14.278</v>
      </c>
      <c r="F189" s="21">
        <v>106.748</v>
      </c>
      <c r="G189" s="21">
        <v>0.14599999999999999</v>
      </c>
      <c r="H189" s="21">
        <v>3.302</v>
      </c>
      <c r="I189" s="21">
        <v>79.841999999999999</v>
      </c>
      <c r="J189" s="21"/>
      <c r="K189" s="21">
        <v>78.837999999999994</v>
      </c>
      <c r="L189" s="21">
        <v>83.62</v>
      </c>
      <c r="M189" s="21">
        <v>29.92</v>
      </c>
      <c r="N189" s="21">
        <v>2.1739999999999999</v>
      </c>
    </row>
    <row r="190" spans="1:14" ht="15.95" customHeight="1">
      <c r="A190" s="8" t="s">
        <v>67</v>
      </c>
      <c r="B190" s="20">
        <v>50</v>
      </c>
      <c r="C190" s="21">
        <v>8.0169999999999995</v>
      </c>
      <c r="D190" s="21">
        <v>2.4870000000000001</v>
      </c>
      <c r="E190" s="21">
        <v>4.0949999999999998</v>
      </c>
      <c r="F190" s="21">
        <v>70.831000000000003</v>
      </c>
      <c r="G190" s="21">
        <v>4.2999999999999997E-2</v>
      </c>
      <c r="H190" s="21">
        <v>0.27800000000000002</v>
      </c>
      <c r="I190" s="21">
        <v>2.7480000000000002</v>
      </c>
      <c r="J190" s="21"/>
      <c r="K190" s="21">
        <v>12.042</v>
      </c>
      <c r="L190" s="21">
        <v>64.320999999999998</v>
      </c>
      <c r="M190" s="21">
        <v>28.812000000000001</v>
      </c>
      <c r="N190" s="21">
        <v>0.503</v>
      </c>
    </row>
    <row r="191" spans="1:14" ht="15.95" customHeight="1">
      <c r="A191" s="9" t="s">
        <v>55</v>
      </c>
      <c r="B191" s="20">
        <v>50</v>
      </c>
      <c r="C191" s="21">
        <v>0.67300000000000004</v>
      </c>
      <c r="D191" s="21">
        <v>0.97299999999999998</v>
      </c>
      <c r="E191" s="21">
        <v>4.1340000000000003</v>
      </c>
      <c r="F191" s="21">
        <v>27.984999999999999</v>
      </c>
      <c r="G191" s="21">
        <v>0.01</v>
      </c>
      <c r="H191" s="21">
        <v>1.1100000000000001</v>
      </c>
      <c r="I191" s="21">
        <v>54.569000000000003</v>
      </c>
      <c r="J191" s="21"/>
      <c r="K191" s="21">
        <v>4.2370000000000001</v>
      </c>
      <c r="L191" s="21">
        <v>10.909000000000001</v>
      </c>
      <c r="M191" s="21">
        <v>5.718</v>
      </c>
      <c r="N191" s="21">
        <v>0.253</v>
      </c>
    </row>
    <row r="192" spans="1:14" ht="15.95" customHeight="1">
      <c r="A192" s="8" t="s">
        <v>68</v>
      </c>
      <c r="B192" s="20">
        <v>150</v>
      </c>
      <c r="C192" s="21">
        <v>8.31</v>
      </c>
      <c r="D192" s="21">
        <v>6.3</v>
      </c>
      <c r="E192" s="21">
        <v>35.979999999999997</v>
      </c>
      <c r="F192" s="21">
        <v>233.87</v>
      </c>
      <c r="G192" s="21">
        <v>0.21</v>
      </c>
      <c r="H192" s="21"/>
      <c r="I192" s="21">
        <v>19.23</v>
      </c>
      <c r="J192" s="21"/>
      <c r="K192" s="21">
        <v>15</v>
      </c>
      <c r="L192" s="21">
        <v>181.14</v>
      </c>
      <c r="M192" s="21">
        <v>120.09</v>
      </c>
      <c r="N192" s="21">
        <v>4.03</v>
      </c>
    </row>
    <row r="193" spans="1:14" ht="15.95" customHeight="1">
      <c r="A193" s="16" t="s">
        <v>85</v>
      </c>
      <c r="B193" s="20">
        <v>200</v>
      </c>
      <c r="C193" s="18">
        <v>0.2</v>
      </c>
      <c r="D193" s="18"/>
      <c r="E193" s="18">
        <v>13.81</v>
      </c>
      <c r="F193" s="18">
        <v>56.04</v>
      </c>
      <c r="G193" s="18"/>
      <c r="H193" s="18">
        <v>0.04</v>
      </c>
      <c r="I193" s="18">
        <v>0.3</v>
      </c>
      <c r="J193" s="18"/>
      <c r="K193" s="18">
        <v>4.8949999999999996</v>
      </c>
      <c r="L193" s="18">
        <v>7.2</v>
      </c>
      <c r="M193" s="18">
        <v>3.8</v>
      </c>
      <c r="N193" s="18">
        <v>0.755</v>
      </c>
    </row>
    <row r="194" spans="1:14" ht="15.95" customHeight="1">
      <c r="A194" s="37" t="s">
        <v>36</v>
      </c>
      <c r="B194" s="24">
        <v>20</v>
      </c>
      <c r="C194" s="21">
        <v>1.52</v>
      </c>
      <c r="D194" s="21">
        <v>0.16</v>
      </c>
      <c r="E194" s="21">
        <v>9.84</v>
      </c>
      <c r="F194" s="21">
        <v>47.2</v>
      </c>
      <c r="G194" s="21">
        <v>2.4E-2</v>
      </c>
      <c r="H194" s="21"/>
      <c r="I194" s="21"/>
      <c r="J194" s="21">
        <v>0.24</v>
      </c>
      <c r="K194" s="21">
        <v>4</v>
      </c>
      <c r="L194" s="21">
        <v>12.8</v>
      </c>
      <c r="M194" s="21">
        <v>2.8</v>
      </c>
      <c r="N194" s="21">
        <v>0.24</v>
      </c>
    </row>
    <row r="195" spans="1:14" ht="15.95" customHeight="1">
      <c r="A195" s="6" t="s">
        <v>37</v>
      </c>
      <c r="B195" s="24">
        <v>40</v>
      </c>
      <c r="C195" s="21">
        <f>1.2*2</f>
        <v>2.4</v>
      </c>
      <c r="D195" s="21">
        <f>0.3*2</f>
        <v>0.6</v>
      </c>
      <c r="E195" s="21">
        <f>8*2</f>
        <v>16</v>
      </c>
      <c r="F195" s="21">
        <f>45*2</f>
        <v>90</v>
      </c>
      <c r="G195" s="21">
        <f>0.01*2</f>
        <v>0.02</v>
      </c>
      <c r="H195" s="21"/>
      <c r="I195" s="21"/>
      <c r="J195" s="21">
        <f>0.15*2</f>
        <v>0.3</v>
      </c>
      <c r="K195" s="21">
        <f>3*2</f>
        <v>6</v>
      </c>
      <c r="L195" s="21">
        <f>14*2</f>
        <v>28</v>
      </c>
      <c r="M195" s="21">
        <f>7*2</f>
        <v>14</v>
      </c>
      <c r="N195" s="21">
        <f>0.6*2</f>
        <v>1.2</v>
      </c>
    </row>
    <row r="196" spans="1:14" ht="15.95" customHeight="1">
      <c r="A196" s="5" t="s">
        <v>72</v>
      </c>
      <c r="B196" s="22">
        <v>50</v>
      </c>
      <c r="C196" s="21">
        <v>4</v>
      </c>
      <c r="D196" s="21">
        <v>3</v>
      </c>
      <c r="E196" s="21">
        <v>23</v>
      </c>
      <c r="F196" s="21">
        <v>140.4</v>
      </c>
      <c r="G196" s="21">
        <v>0.1</v>
      </c>
      <c r="H196" s="21"/>
      <c r="I196" s="21">
        <v>11.8</v>
      </c>
      <c r="J196" s="21">
        <v>0.6</v>
      </c>
      <c r="K196" s="21">
        <v>12</v>
      </c>
      <c r="L196" s="21">
        <v>40.4</v>
      </c>
      <c r="M196" s="21">
        <v>15</v>
      </c>
      <c r="N196" s="21">
        <v>1</v>
      </c>
    </row>
    <row r="197" spans="1:14" ht="15.95" customHeight="1">
      <c r="A197" s="16" t="s">
        <v>50</v>
      </c>
      <c r="B197" s="21"/>
      <c r="C197" s="38">
        <f>SUM(C188:C196)</f>
        <v>29.533999999999999</v>
      </c>
      <c r="D197" s="38">
        <f t="shared" ref="D197:N197" si="32">SUM(D188:D196)</f>
        <v>20.440000000000001</v>
      </c>
      <c r="E197" s="38">
        <f t="shared" si="32"/>
        <v>122.937</v>
      </c>
      <c r="F197" s="38">
        <f>SUM(F188:F196)</f>
        <v>810.67400000000009</v>
      </c>
      <c r="G197" s="38">
        <f t="shared" si="32"/>
        <v>0.58299999999999996</v>
      </c>
      <c r="H197" s="38">
        <f t="shared" si="32"/>
        <v>16.23</v>
      </c>
      <c r="I197" s="38">
        <f t="shared" si="32"/>
        <v>232.88900000000004</v>
      </c>
      <c r="J197" s="38">
        <f t="shared" si="32"/>
        <v>1.1400000000000001</v>
      </c>
      <c r="K197" s="38">
        <f t="shared" si="32"/>
        <v>154.012</v>
      </c>
      <c r="L197" s="38">
        <f t="shared" si="32"/>
        <v>446.39</v>
      </c>
      <c r="M197" s="38">
        <f t="shared" si="32"/>
        <v>230.14000000000004</v>
      </c>
      <c r="N197" s="38">
        <f t="shared" si="32"/>
        <v>10.625</v>
      </c>
    </row>
    <row r="198" spans="1:14" ht="15.95" customHeight="1">
      <c r="A198" s="39" t="s">
        <v>33</v>
      </c>
      <c r="B198" s="20"/>
      <c r="C198" s="38">
        <f>C186+C197</f>
        <v>46.476999999999997</v>
      </c>
      <c r="D198" s="38">
        <f t="shared" ref="D198:N198" si="33">D186+D197</f>
        <v>27.879000000000001</v>
      </c>
      <c r="E198" s="38">
        <f t="shared" si="33"/>
        <v>194.29899999999998</v>
      </c>
      <c r="F198" s="38">
        <f>F186+F197</f>
        <v>1236.6750000000002</v>
      </c>
      <c r="G198" s="38">
        <f t="shared" si="33"/>
        <v>0.71099999999999997</v>
      </c>
      <c r="H198" s="38">
        <f t="shared" si="33"/>
        <v>16.536999999999999</v>
      </c>
      <c r="I198" s="38">
        <f t="shared" si="33"/>
        <v>254.51600000000005</v>
      </c>
      <c r="J198" s="38">
        <f t="shared" si="33"/>
        <v>1.5300000000000002</v>
      </c>
      <c r="K198" s="38">
        <f t="shared" si="33"/>
        <v>191.965</v>
      </c>
      <c r="L198" s="38">
        <f t="shared" si="33"/>
        <v>587.31100000000004</v>
      </c>
      <c r="M198" s="38">
        <f t="shared" si="33"/>
        <v>279.90500000000003</v>
      </c>
      <c r="N198" s="38">
        <f t="shared" si="33"/>
        <v>13.623000000000001</v>
      </c>
    </row>
    <row r="199" spans="1:14" ht="15.95" customHeight="1">
      <c r="A199" s="40" t="s">
        <v>39</v>
      </c>
      <c r="B199" s="41" t="s">
        <v>28</v>
      </c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</row>
    <row r="200" spans="1:14" ht="28.15" customHeight="1">
      <c r="A200" s="36" t="s">
        <v>57</v>
      </c>
      <c r="B200" s="42" t="s">
        <v>27</v>
      </c>
      <c r="C200" s="36" t="s">
        <v>1</v>
      </c>
      <c r="D200" s="36"/>
      <c r="E200" s="36"/>
      <c r="F200" s="36" t="s">
        <v>26</v>
      </c>
      <c r="G200" s="36" t="s">
        <v>2</v>
      </c>
      <c r="H200" s="36"/>
      <c r="I200" s="36"/>
      <c r="J200" s="36"/>
      <c r="K200" s="36" t="s">
        <v>3</v>
      </c>
      <c r="L200" s="36"/>
      <c r="M200" s="36"/>
      <c r="N200" s="36"/>
    </row>
    <row r="201" spans="1:14" ht="15" customHeight="1">
      <c r="A201" s="36"/>
      <c r="B201" s="42"/>
      <c r="C201" s="43" t="s">
        <v>4</v>
      </c>
      <c r="D201" s="43" t="s">
        <v>5</v>
      </c>
      <c r="E201" s="43" t="s">
        <v>6</v>
      </c>
      <c r="F201" s="36"/>
      <c r="G201" s="43" t="s">
        <v>7</v>
      </c>
      <c r="H201" s="43" t="s">
        <v>8</v>
      </c>
      <c r="I201" s="43" t="s">
        <v>9</v>
      </c>
      <c r="J201" s="43" t="s">
        <v>10</v>
      </c>
      <c r="K201" s="43" t="s">
        <v>11</v>
      </c>
      <c r="L201" s="43" t="s">
        <v>12</v>
      </c>
      <c r="M201" s="43" t="s">
        <v>13</v>
      </c>
      <c r="N201" s="43" t="s">
        <v>14</v>
      </c>
    </row>
    <row r="202" spans="1:14" ht="15.95" customHeight="1">
      <c r="A202" s="48" t="s">
        <v>15</v>
      </c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1:14" ht="15.95" customHeight="1">
      <c r="A203" s="16" t="s">
        <v>90</v>
      </c>
      <c r="B203" s="19">
        <v>200</v>
      </c>
      <c r="C203" s="18">
        <v>5.31</v>
      </c>
      <c r="D203" s="18">
        <v>5.34</v>
      </c>
      <c r="E203" s="18">
        <v>28.6</v>
      </c>
      <c r="F203" s="18">
        <v>183.72</v>
      </c>
      <c r="G203" s="18">
        <v>0.03</v>
      </c>
      <c r="H203" s="18">
        <v>0.59</v>
      </c>
      <c r="I203" s="18">
        <v>26.4</v>
      </c>
      <c r="J203" s="18"/>
      <c r="K203" s="18">
        <v>131.21</v>
      </c>
      <c r="L203" s="18">
        <v>134.74</v>
      </c>
      <c r="M203" s="18">
        <v>28.29</v>
      </c>
      <c r="N203" s="18">
        <v>0.44</v>
      </c>
    </row>
    <row r="204" spans="1:14" ht="15.95" customHeight="1">
      <c r="A204" s="16" t="s">
        <v>59</v>
      </c>
      <c r="B204" s="17" t="s">
        <v>82</v>
      </c>
      <c r="C204" s="18">
        <v>6.1719999999999997</v>
      </c>
      <c r="D204" s="18">
        <v>6.02</v>
      </c>
      <c r="E204" s="18">
        <v>9.84</v>
      </c>
      <c r="F204" s="18">
        <v>118.2</v>
      </c>
      <c r="G204" s="18">
        <v>0.04</v>
      </c>
      <c r="H204" s="18">
        <v>0.14000000000000001</v>
      </c>
      <c r="I204" s="18">
        <v>51.93</v>
      </c>
      <c r="J204" s="18">
        <v>0.24</v>
      </c>
      <c r="K204" s="18">
        <v>179.76</v>
      </c>
      <c r="L204" s="18">
        <v>112.66</v>
      </c>
      <c r="M204" s="18">
        <v>9.86</v>
      </c>
      <c r="N204" s="18">
        <v>0.45</v>
      </c>
    </row>
    <row r="205" spans="1:14" ht="15.95" customHeight="1">
      <c r="A205" s="16" t="s">
        <v>85</v>
      </c>
      <c r="B205" s="20">
        <v>200</v>
      </c>
      <c r="C205" s="18">
        <v>0.2</v>
      </c>
      <c r="D205" s="18"/>
      <c r="E205" s="18">
        <v>13.81</v>
      </c>
      <c r="F205" s="18">
        <v>56.04</v>
      </c>
      <c r="G205" s="18"/>
      <c r="H205" s="18">
        <v>0.04</v>
      </c>
      <c r="I205" s="18">
        <v>0.3</v>
      </c>
      <c r="J205" s="18"/>
      <c r="K205" s="18">
        <v>4.8949999999999996</v>
      </c>
      <c r="L205" s="18">
        <v>7.2</v>
      </c>
      <c r="M205" s="18">
        <v>3.8</v>
      </c>
      <c r="N205" s="18">
        <v>0.755</v>
      </c>
    </row>
    <row r="206" spans="1:14" ht="15.95" customHeight="1">
      <c r="A206" s="8" t="s">
        <v>36</v>
      </c>
      <c r="B206" s="24">
        <v>20</v>
      </c>
      <c r="C206" s="21">
        <v>1.52</v>
      </c>
      <c r="D206" s="21">
        <v>0.16</v>
      </c>
      <c r="E206" s="21">
        <v>9.84</v>
      </c>
      <c r="F206" s="21">
        <v>47.2</v>
      </c>
      <c r="G206" s="21">
        <v>2.4E-2</v>
      </c>
      <c r="H206" s="21"/>
      <c r="I206" s="21"/>
      <c r="J206" s="21">
        <v>0.24</v>
      </c>
      <c r="K206" s="21">
        <v>4</v>
      </c>
      <c r="L206" s="21">
        <v>12.8</v>
      </c>
      <c r="M206" s="21">
        <v>2.8</v>
      </c>
      <c r="N206" s="21">
        <v>0.24</v>
      </c>
    </row>
    <row r="207" spans="1:14" ht="15.95" customHeight="1">
      <c r="A207" s="16" t="s">
        <v>49</v>
      </c>
      <c r="B207" s="47"/>
      <c r="C207" s="38">
        <f>SUM(C203:C206)</f>
        <v>13.201999999999998</v>
      </c>
      <c r="D207" s="38">
        <f t="shared" ref="D207:N207" si="34">SUM(D203:D206)</f>
        <v>11.52</v>
      </c>
      <c r="E207" s="38">
        <f t="shared" si="34"/>
        <v>62.09</v>
      </c>
      <c r="F207" s="38">
        <f t="shared" si="34"/>
        <v>405.16</v>
      </c>
      <c r="G207" s="38">
        <f t="shared" si="34"/>
        <v>9.4E-2</v>
      </c>
      <c r="H207" s="38">
        <f t="shared" si="34"/>
        <v>0.77</v>
      </c>
      <c r="I207" s="38">
        <f t="shared" si="34"/>
        <v>78.63</v>
      </c>
      <c r="J207" s="38">
        <f t="shared" si="34"/>
        <v>0.48</v>
      </c>
      <c r="K207" s="38">
        <f t="shared" si="34"/>
        <v>319.86500000000001</v>
      </c>
      <c r="L207" s="38">
        <f>SUM(L203:L206)</f>
        <v>267.39999999999998</v>
      </c>
      <c r="M207" s="38">
        <f t="shared" si="34"/>
        <v>44.749999999999993</v>
      </c>
      <c r="N207" s="38">
        <f t="shared" si="34"/>
        <v>1.885</v>
      </c>
    </row>
    <row r="208" spans="1:14" ht="15.95" customHeight="1">
      <c r="A208" s="59" t="s">
        <v>17</v>
      </c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1"/>
    </row>
    <row r="209" spans="1:14" s="12" customFormat="1" ht="15.95" customHeight="1">
      <c r="A209" s="5" t="s">
        <v>51</v>
      </c>
      <c r="B209" s="20">
        <v>60</v>
      </c>
      <c r="C209" s="21">
        <v>1.3</v>
      </c>
      <c r="D209" s="21">
        <v>4.2</v>
      </c>
      <c r="E209" s="21">
        <v>6.8</v>
      </c>
      <c r="F209" s="21">
        <v>71.400000000000006</v>
      </c>
      <c r="G209" s="21">
        <v>0.02</v>
      </c>
      <c r="H209" s="21">
        <v>4.13</v>
      </c>
      <c r="I209" s="21">
        <v>20.7</v>
      </c>
      <c r="J209" s="21"/>
      <c r="K209" s="21">
        <v>22</v>
      </c>
      <c r="L209" s="21">
        <v>33</v>
      </c>
      <c r="M209" s="21">
        <v>17</v>
      </c>
      <c r="N209" s="21">
        <v>0.93</v>
      </c>
    </row>
    <row r="210" spans="1:14" ht="15.95" customHeight="1">
      <c r="A210" s="8" t="s">
        <v>89</v>
      </c>
      <c r="B210" s="20">
        <v>200</v>
      </c>
      <c r="C210" s="21">
        <v>1.27</v>
      </c>
      <c r="D210" s="21">
        <v>3.04</v>
      </c>
      <c r="E210" s="21">
        <v>5.34</v>
      </c>
      <c r="F210" s="21">
        <v>53.78</v>
      </c>
      <c r="G210" s="21">
        <v>0.02</v>
      </c>
      <c r="H210" s="21">
        <v>16.45</v>
      </c>
      <c r="I210" s="21">
        <v>102.25</v>
      </c>
      <c r="J210" s="21"/>
      <c r="K210" s="21">
        <v>21.77</v>
      </c>
      <c r="L210" s="21">
        <v>28.24</v>
      </c>
      <c r="M210" s="21">
        <v>14.51</v>
      </c>
      <c r="N210" s="21">
        <v>0.55000000000000004</v>
      </c>
    </row>
    <row r="211" spans="1:14" ht="15.95" customHeight="1">
      <c r="A211" s="6" t="s">
        <v>78</v>
      </c>
      <c r="B211" s="20">
        <v>50</v>
      </c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</row>
    <row r="212" spans="1:14" ht="15.95" customHeight="1">
      <c r="A212" s="8" t="s">
        <v>47</v>
      </c>
      <c r="B212" s="24">
        <v>150</v>
      </c>
      <c r="C212" s="21">
        <v>2.14</v>
      </c>
      <c r="D212" s="21">
        <v>4.83</v>
      </c>
      <c r="E212" s="21">
        <v>15.12</v>
      </c>
      <c r="F212" s="21">
        <v>112.46</v>
      </c>
      <c r="G212" s="21">
        <v>0.13</v>
      </c>
      <c r="H212" s="21">
        <v>7.55</v>
      </c>
      <c r="I212" s="21">
        <v>23.21</v>
      </c>
      <c r="J212" s="21"/>
      <c r="K212" s="21">
        <v>36.83</v>
      </c>
      <c r="L212" s="21">
        <v>67.72</v>
      </c>
      <c r="M212" s="21">
        <v>21.24</v>
      </c>
      <c r="N212" s="21">
        <v>0.81</v>
      </c>
    </row>
    <row r="213" spans="1:14" ht="15.95" customHeight="1">
      <c r="A213" s="16" t="s">
        <v>85</v>
      </c>
      <c r="B213" s="20">
        <v>200</v>
      </c>
      <c r="C213" s="18">
        <v>0.2</v>
      </c>
      <c r="D213" s="18"/>
      <c r="E213" s="18">
        <v>13.81</v>
      </c>
      <c r="F213" s="18">
        <v>56.04</v>
      </c>
      <c r="G213" s="18"/>
      <c r="H213" s="18">
        <v>0.04</v>
      </c>
      <c r="I213" s="18">
        <v>0.3</v>
      </c>
      <c r="J213" s="18"/>
      <c r="K213" s="18">
        <v>4.8949999999999996</v>
      </c>
      <c r="L213" s="18">
        <v>7.2</v>
      </c>
      <c r="M213" s="18">
        <v>3.8</v>
      </c>
      <c r="N213" s="18">
        <v>0.755</v>
      </c>
    </row>
    <row r="214" spans="1:14" ht="15.95" customHeight="1">
      <c r="A214" s="44" t="s">
        <v>36</v>
      </c>
      <c r="B214" s="20">
        <v>40</v>
      </c>
      <c r="C214" s="21">
        <v>3.04</v>
      </c>
      <c r="D214" s="21">
        <v>0.32</v>
      </c>
      <c r="E214" s="21">
        <v>19.68</v>
      </c>
      <c r="F214" s="21">
        <v>94.4</v>
      </c>
      <c r="G214" s="21">
        <v>0.05</v>
      </c>
      <c r="H214" s="21"/>
      <c r="I214" s="38"/>
      <c r="J214" s="21">
        <v>0.48</v>
      </c>
      <c r="K214" s="21">
        <v>8</v>
      </c>
      <c r="L214" s="21">
        <v>16</v>
      </c>
      <c r="M214" s="21">
        <v>12</v>
      </c>
      <c r="N214" s="21">
        <v>1.6</v>
      </c>
    </row>
    <row r="215" spans="1:14" ht="15.95" customHeight="1">
      <c r="A215" s="6" t="s">
        <v>37</v>
      </c>
      <c r="B215" s="24">
        <v>40</v>
      </c>
      <c r="C215" s="21">
        <f>1.2*2</f>
        <v>2.4</v>
      </c>
      <c r="D215" s="21">
        <f>0.3*2</f>
        <v>0.6</v>
      </c>
      <c r="E215" s="21">
        <f>8*2</f>
        <v>16</v>
      </c>
      <c r="F215" s="21">
        <f>45*2</f>
        <v>90</v>
      </c>
      <c r="G215" s="21">
        <f>0.01*2</f>
        <v>0.02</v>
      </c>
      <c r="H215" s="21"/>
      <c r="I215" s="21"/>
      <c r="J215" s="21">
        <f>0.15*2</f>
        <v>0.3</v>
      </c>
      <c r="K215" s="21">
        <f>3*2</f>
        <v>6</v>
      </c>
      <c r="L215" s="21">
        <f>14*2</f>
        <v>28</v>
      </c>
      <c r="M215" s="21">
        <f>7*2</f>
        <v>14</v>
      </c>
      <c r="N215" s="21">
        <f>0.6*2</f>
        <v>1.2</v>
      </c>
    </row>
    <row r="216" spans="1:14" ht="15.95" customHeight="1">
      <c r="A216" s="46" t="s">
        <v>86</v>
      </c>
      <c r="B216" s="20">
        <v>200</v>
      </c>
      <c r="C216" s="21">
        <f>2.8/2</f>
        <v>1.4</v>
      </c>
      <c r="D216" s="21">
        <f>0.4/2</f>
        <v>0.2</v>
      </c>
      <c r="E216" s="21">
        <f>52.8/2</f>
        <v>26.4</v>
      </c>
      <c r="F216" s="21">
        <v>240</v>
      </c>
      <c r="G216" s="21">
        <f>0.16/2</f>
        <v>0.08</v>
      </c>
      <c r="H216" s="21">
        <f>160/2</f>
        <v>80</v>
      </c>
      <c r="I216" s="21"/>
      <c r="J216" s="21"/>
      <c r="K216" s="21">
        <f>72/2</f>
        <v>36</v>
      </c>
      <c r="L216" s="21">
        <f>52/2</f>
        <v>26</v>
      </c>
      <c r="M216" s="21">
        <f>44/2</f>
        <v>22</v>
      </c>
      <c r="N216" s="21">
        <f>1.2/2</f>
        <v>0.6</v>
      </c>
    </row>
    <row r="217" spans="1:14" ht="15.95" customHeight="1">
      <c r="A217" s="16" t="s">
        <v>50</v>
      </c>
      <c r="B217" s="21"/>
      <c r="C217" s="38">
        <f>SUM(C209:C216)</f>
        <v>11.750000000000002</v>
      </c>
      <c r="D217" s="38">
        <f t="shared" ref="D217:M217" si="35">SUM(D209:D216)</f>
        <v>13.19</v>
      </c>
      <c r="E217" s="38">
        <f t="shared" si="35"/>
        <v>103.15</v>
      </c>
      <c r="F217" s="38">
        <f t="shared" si="35"/>
        <v>718.08</v>
      </c>
      <c r="G217" s="38">
        <f t="shared" si="35"/>
        <v>0.32</v>
      </c>
      <c r="H217" s="38">
        <f t="shared" si="35"/>
        <v>108.17</v>
      </c>
      <c r="I217" s="38">
        <f t="shared" si="35"/>
        <v>146.46</v>
      </c>
      <c r="J217" s="38">
        <f t="shared" si="35"/>
        <v>0.78</v>
      </c>
      <c r="K217" s="38">
        <f t="shared" si="35"/>
        <v>135.495</v>
      </c>
      <c r="L217" s="38">
        <f t="shared" si="35"/>
        <v>206.15999999999997</v>
      </c>
      <c r="M217" s="38">
        <f t="shared" si="35"/>
        <v>104.55</v>
      </c>
      <c r="N217" s="38">
        <f>SUM(N209:N216)</f>
        <v>6.4449999999999994</v>
      </c>
    </row>
    <row r="218" spans="1:14" ht="15.95" customHeight="1">
      <c r="A218" s="39" t="s">
        <v>34</v>
      </c>
      <c r="B218" s="20"/>
      <c r="C218" s="38">
        <f>C207+C217</f>
        <v>24.951999999999998</v>
      </c>
      <c r="D218" s="38">
        <f t="shared" ref="D218:N218" si="36">D207+D217</f>
        <v>24.71</v>
      </c>
      <c r="E218" s="38">
        <f t="shared" si="36"/>
        <v>165.24</v>
      </c>
      <c r="F218" s="38">
        <f t="shared" si="36"/>
        <v>1123.24</v>
      </c>
      <c r="G218" s="38">
        <f t="shared" si="36"/>
        <v>0.41400000000000003</v>
      </c>
      <c r="H218" s="38">
        <f t="shared" si="36"/>
        <v>108.94</v>
      </c>
      <c r="I218" s="38">
        <f>I207+I217</f>
        <v>225.09</v>
      </c>
      <c r="J218" s="38">
        <f t="shared" si="36"/>
        <v>1.26</v>
      </c>
      <c r="K218" s="38">
        <f t="shared" si="36"/>
        <v>455.36</v>
      </c>
      <c r="L218" s="38">
        <f t="shared" si="36"/>
        <v>473.55999999999995</v>
      </c>
      <c r="M218" s="38">
        <f t="shared" si="36"/>
        <v>149.29999999999998</v>
      </c>
      <c r="N218" s="38">
        <f t="shared" si="36"/>
        <v>8.33</v>
      </c>
    </row>
    <row r="219" spans="1:14" ht="15.95" customHeight="1">
      <c r="A219" s="62" t="s">
        <v>38</v>
      </c>
      <c r="B219" s="63"/>
      <c r="C219" s="64">
        <f t="shared" ref="C219:N219" si="37">C137+C159+C176+C198+C218</f>
        <v>204.95399999999998</v>
      </c>
      <c r="D219" s="64">
        <f t="shared" si="37"/>
        <v>135.57900000000001</v>
      </c>
      <c r="E219" s="64">
        <f t="shared" si="37"/>
        <v>964.56200000000001</v>
      </c>
      <c r="F219" s="64">
        <f t="shared" si="37"/>
        <v>6105.4760000000006</v>
      </c>
      <c r="G219" s="64">
        <f t="shared" si="37"/>
        <v>66.429999999999993</v>
      </c>
      <c r="H219" s="64">
        <f t="shared" si="37"/>
        <v>213.08499999999998</v>
      </c>
      <c r="I219" s="64">
        <f t="shared" si="37"/>
        <v>1352.864</v>
      </c>
      <c r="J219" s="64">
        <f t="shared" si="37"/>
        <v>8.07</v>
      </c>
      <c r="K219" s="64">
        <f t="shared" si="37"/>
        <v>1412.673</v>
      </c>
      <c r="L219" s="64">
        <f t="shared" si="37"/>
        <v>2733.799</v>
      </c>
      <c r="M219" s="64">
        <f t="shared" si="37"/>
        <v>1022.4449999999999</v>
      </c>
      <c r="N219" s="64">
        <f t="shared" si="37"/>
        <v>91.828000000000017</v>
      </c>
    </row>
    <row r="220" spans="1:14" ht="15.95" customHeight="1">
      <c r="A220" s="65"/>
      <c r="B220" s="66"/>
      <c r="C220" s="38">
        <f t="shared" ref="C220:N220" si="38">C112+C219</f>
        <v>408.17499999999995</v>
      </c>
      <c r="D220" s="38">
        <f t="shared" si="38"/>
        <v>286.18900000000002</v>
      </c>
      <c r="E220" s="38">
        <f t="shared" si="38"/>
        <v>1890.607</v>
      </c>
      <c r="F220" s="38">
        <f t="shared" si="38"/>
        <v>12206.977999999999</v>
      </c>
      <c r="G220" s="38">
        <f t="shared" si="38"/>
        <v>133.08999999999997</v>
      </c>
      <c r="H220" s="38">
        <f t="shared" si="38"/>
        <v>439.85999999999996</v>
      </c>
      <c r="I220" s="38">
        <f t="shared" si="38"/>
        <v>2869.2390000000005</v>
      </c>
      <c r="J220" s="38">
        <f t="shared" si="38"/>
        <v>16.54</v>
      </c>
      <c r="K220" s="38">
        <f t="shared" si="38"/>
        <v>2920.5879999999997</v>
      </c>
      <c r="L220" s="38">
        <f t="shared" si="38"/>
        <v>5656.3230000000003</v>
      </c>
      <c r="M220" s="38">
        <f t="shared" si="38"/>
        <v>2069.5230000000001</v>
      </c>
      <c r="N220" s="38">
        <f t="shared" si="38"/>
        <v>183.68300000000005</v>
      </c>
    </row>
    <row r="221" spans="1:14">
      <c r="A221" s="67"/>
      <c r="B221" s="68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</row>
    <row r="222" spans="1:14" ht="20.25" customHeight="1">
      <c r="A222" s="70" t="s">
        <v>79</v>
      </c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</row>
    <row r="223" spans="1:14" ht="40.15" customHeight="1">
      <c r="A223" s="72" t="s">
        <v>80</v>
      </c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</row>
    <row r="224" spans="1:14" ht="45.75" customHeight="1">
      <c r="A224" s="72" t="s">
        <v>81</v>
      </c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</row>
  </sheetData>
  <mergeCells count="102">
    <mergeCell ref="A180:N180"/>
    <mergeCell ref="B177:N177"/>
    <mergeCell ref="A178:A179"/>
    <mergeCell ref="B178:B179"/>
    <mergeCell ref="C178:E178"/>
    <mergeCell ref="F178:F179"/>
    <mergeCell ref="G178:J178"/>
    <mergeCell ref="K178:N178"/>
    <mergeCell ref="A141:N141"/>
    <mergeCell ref="A149:N149"/>
    <mergeCell ref="B160:N160"/>
    <mergeCell ref="A161:A162"/>
    <mergeCell ref="B161:B162"/>
    <mergeCell ref="C161:E161"/>
    <mergeCell ref="F161:F162"/>
    <mergeCell ref="G161:J161"/>
    <mergeCell ref="K161:N161"/>
    <mergeCell ref="F139:F140"/>
    <mergeCell ref="G139:J139"/>
    <mergeCell ref="K139:N139"/>
    <mergeCell ref="A60:N60"/>
    <mergeCell ref="B70:N70"/>
    <mergeCell ref="A71:A72"/>
    <mergeCell ref="B71:B72"/>
    <mergeCell ref="C71:E71"/>
    <mergeCell ref="F71:F72"/>
    <mergeCell ref="G71:J71"/>
    <mergeCell ref="K71:N71"/>
    <mergeCell ref="K93:N93"/>
    <mergeCell ref="A73:N73"/>
    <mergeCell ref="B54:B55"/>
    <mergeCell ref="C54:E54"/>
    <mergeCell ref="F54:F55"/>
    <mergeCell ref="G54:J54"/>
    <mergeCell ref="K54:N54"/>
    <mergeCell ref="A202:N202"/>
    <mergeCell ref="A115:N115"/>
    <mergeCell ref="B117:N117"/>
    <mergeCell ref="A118:A119"/>
    <mergeCell ref="B118:B119"/>
    <mergeCell ref="C118:E118"/>
    <mergeCell ref="F118:F119"/>
    <mergeCell ref="G118:J118"/>
    <mergeCell ref="K118:N118"/>
    <mergeCell ref="A80:N80"/>
    <mergeCell ref="B92:N92"/>
    <mergeCell ref="A93:A94"/>
    <mergeCell ref="B93:B94"/>
    <mergeCell ref="C93:E93"/>
    <mergeCell ref="F93:F94"/>
    <mergeCell ref="G93:J93"/>
    <mergeCell ref="A139:A140"/>
    <mergeCell ref="B139:B140"/>
    <mergeCell ref="C139:E139"/>
    <mergeCell ref="A208:N208"/>
    <mergeCell ref="A223:N223"/>
    <mergeCell ref="A224:N224"/>
    <mergeCell ref="B31:N31"/>
    <mergeCell ref="A32:A33"/>
    <mergeCell ref="B32:B33"/>
    <mergeCell ref="C32:E32"/>
    <mergeCell ref="F32:F33"/>
    <mergeCell ref="G32:J32"/>
    <mergeCell ref="A187:N187"/>
    <mergeCell ref="B199:N199"/>
    <mergeCell ref="A200:A201"/>
    <mergeCell ref="B200:B201"/>
    <mergeCell ref="C200:E200"/>
    <mergeCell ref="F200:F201"/>
    <mergeCell ref="G200:J200"/>
    <mergeCell ref="K200:N200"/>
    <mergeCell ref="A167:N167"/>
    <mergeCell ref="A163:N163"/>
    <mergeCell ref="A120:N120"/>
    <mergeCell ref="A126:N126"/>
    <mergeCell ref="B138:N138"/>
    <mergeCell ref="A95:N95"/>
    <mergeCell ref="A101:N101"/>
    <mergeCell ref="A1:F1"/>
    <mergeCell ref="H1:N1"/>
    <mergeCell ref="A2:F2"/>
    <mergeCell ref="H2:N2"/>
    <mergeCell ref="A4:F4"/>
    <mergeCell ref="H4:N4"/>
    <mergeCell ref="A56:N56"/>
    <mergeCell ref="A34:N34"/>
    <mergeCell ref="A13:N13"/>
    <mergeCell ref="A19:N19"/>
    <mergeCell ref="K32:N32"/>
    <mergeCell ref="A6:N6"/>
    <mergeCell ref="A7:N7"/>
    <mergeCell ref="A8:N8"/>
    <mergeCell ref="B10:N10"/>
    <mergeCell ref="A11:A12"/>
    <mergeCell ref="B11:B12"/>
    <mergeCell ref="C11:E11"/>
    <mergeCell ref="F11:F12"/>
    <mergeCell ref="G11:J11"/>
    <mergeCell ref="K11:N11"/>
    <mergeCell ref="A42:N42"/>
    <mergeCell ref="B53:N53"/>
    <mergeCell ref="A54:A55"/>
  </mergeCells>
  <printOptions horizontalCentered="1"/>
  <pageMargins left="0.70866141732283472" right="0.19685039370078741" top="0.39370078740157483" bottom="0.39370078740157483" header="0" footer="0"/>
  <pageSetup paperSize="9" scale="74" orientation="portrait" r:id="rId1"/>
  <rowBreaks count="3" manualBreakCount="3">
    <brk id="52" max="13" man="1"/>
    <brk id="113" max="13" man="1"/>
    <brk id="17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лагерь 2025</vt:lpstr>
      <vt:lpstr>'лагерь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abon3</dc:creator>
  <cp:lastModifiedBy>79155069808</cp:lastModifiedBy>
  <cp:lastPrinted>2025-04-29T08:41:14Z</cp:lastPrinted>
  <dcterms:created xsi:type="dcterms:W3CDTF">2022-07-06T12:22:01Z</dcterms:created>
  <dcterms:modified xsi:type="dcterms:W3CDTF">2025-04-29T08:41:27Z</dcterms:modified>
</cp:coreProperties>
</file>